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5" windowWidth="11340" windowHeight="6563" firstSheet="1" activeTab="1"/>
  </bookViews>
  <sheets>
    <sheet name="б-т" sheetId="1" r:id="rId1"/>
    <sheet name="бюдж" sheetId="2" r:id="rId2"/>
  </sheets>
  <definedNames>
    <definedName name="_xlnm.Print_Titles" localSheetId="0">'б-т'!$11:$12</definedName>
    <definedName name="_xlnm.Print_Titles" localSheetId="1">'бюдж'!$14:$15</definedName>
  </definedNames>
  <calcPr fullCalcOnLoad="1"/>
</workbook>
</file>

<file path=xl/sharedStrings.xml><?xml version="1.0" encoding="utf-8"?>
<sst xmlns="http://schemas.openxmlformats.org/spreadsheetml/2006/main" count="507" uniqueCount="265">
  <si>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</si>
  <si>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</si>
  <si>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</si>
  <si>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</si>
  <si>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</si>
  <si>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</si>
  <si>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</si>
  <si>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</si>
  <si>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</si>
  <si>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</si>
  <si>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</si>
  <si>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</si>
  <si>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 xml:space="preserve">ВСЕГО ПО ОБРАЗОВАНИЮ 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</si>
  <si>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</si>
  <si>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</si>
  <si>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</si>
  <si>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</si>
  <si>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</si>
  <si>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</si>
  <si>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</si>
  <si>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</si>
  <si>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</si>
  <si>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</si>
  <si>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</si>
  <si>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МО Кировский  район Ленинградской области</t>
  </si>
  <si>
    <t>ТЕПЛОСНАБЖЕНИЕ</t>
  </si>
  <si>
    <t>0502</t>
  </si>
  <si>
    <t>МО Отрадненское ГП</t>
  </si>
  <si>
    <t>Ремонт кровли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</si>
  <si>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</si>
  <si>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</si>
  <si>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</si>
  <si>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</si>
  <si>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</si>
  <si>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</si>
  <si>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</si>
  <si>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</si>
  <si>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</si>
  <si>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</si>
  <si>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</si>
  <si>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</si>
  <si>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</si>
  <si>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</si>
  <si>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</si>
  <si>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</si>
  <si>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</si>
  <si>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</si>
  <si>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</si>
  <si>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</si>
  <si>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</si>
  <si>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</si>
  <si>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</si>
  <si>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102 01 02</t>
  </si>
  <si>
    <t>0700</t>
  </si>
  <si>
    <t>0900</t>
  </si>
  <si>
    <t>001</t>
  </si>
  <si>
    <t>Ремонт мягкой кровли</t>
  </si>
  <si>
    <t>МУЗ "Кировская районная центральная больница"</t>
  </si>
  <si>
    <t>2.3</t>
  </si>
  <si>
    <t>500</t>
  </si>
  <si>
    <t>351 31 00</t>
  </si>
  <si>
    <t xml:space="preserve"> МДОУ "Детский сад общеразвивающего вида № 5" п.Мга</t>
  </si>
  <si>
    <t>2.4</t>
  </si>
  <si>
    <t>0500</t>
  </si>
  <si>
    <t>КОСГУ</t>
  </si>
  <si>
    <t>РЕКОНСТРУКЦИЯ И СТРОИТЕЛЬСТВО</t>
  </si>
  <si>
    <t>102 01 01</t>
  </si>
  <si>
    <t>ИТОГО ПО РЕКОНСТРУКЦИИ И СТРОИТЕЛЬСТВУ</t>
  </si>
  <si>
    <t>МОУ ДОД "Детская художественная школа" п.Мга</t>
  </si>
  <si>
    <t>102 01 06</t>
  </si>
  <si>
    <t>420 98 06</t>
  </si>
  <si>
    <t>423 98 02</t>
  </si>
  <si>
    <t>470 98 01</t>
  </si>
  <si>
    <t>351 31 01</t>
  </si>
  <si>
    <t>092 03 07</t>
  </si>
  <si>
    <t>421 98 04</t>
  </si>
  <si>
    <t>УТВЕРЖДЕНА</t>
  </si>
  <si>
    <t>421 98 07</t>
  </si>
  <si>
    <t>2.1.4.</t>
  </si>
  <si>
    <t>СПЕЦИАЛЬНЫЕ ОБЩЕОБРАЗОВАТЕЛЬНЫЕ УЧРЕЖДЕНИЯ</t>
  </si>
  <si>
    <t>МОУ "Молодцовский детский дом"</t>
  </si>
  <si>
    <t>2.1.4-1</t>
  </si>
  <si>
    <t>Наименование объекта</t>
  </si>
  <si>
    <t>1.1.1</t>
  </si>
  <si>
    <t>1.1.1-1</t>
  </si>
  <si>
    <t>1.1.2</t>
  </si>
  <si>
    <t>1.1.2-1</t>
  </si>
  <si>
    <t>Средняя общеобразовательная школа в г.Шлиссельбурге</t>
  </si>
  <si>
    <t>1.1.1-1.1</t>
  </si>
  <si>
    <t>1.1.3</t>
  </si>
  <si>
    <t>1.1.3-1</t>
  </si>
  <si>
    <t>МОУ " Отрадненская средняя  общеобразовательная школа  № 2"</t>
  </si>
  <si>
    <t>Косметический ремонт</t>
  </si>
  <si>
    <t>МОУ " Синявинская  средняя  общеобразовательная школа "</t>
  </si>
  <si>
    <t>Ремонт кровли в детском отделении</t>
  </si>
  <si>
    <t>МОУ " Путиловская средняя общеобразовательная   школа "</t>
  </si>
  <si>
    <t>421 98 11</t>
  </si>
  <si>
    <t>ИТОГО ПО ШКОЛЬНЫМ УЧРЕЖДЕНИЯМ</t>
  </si>
  <si>
    <t xml:space="preserve">ИТОГО ПО ВНЕШКОЛЬНЫМ УЧРЕЖДЕНИЯМ </t>
  </si>
  <si>
    <t>ИТОГО ПО СПЕЦИАЛЬНЫМ ОБЩЕОБРАЗОВАТЕЛЬНЫМ УЧРЕЖДЕНИЯМ</t>
  </si>
  <si>
    <t>Замена полов и дверных блоков</t>
  </si>
  <si>
    <t>Косметический ремонт кабинетов</t>
  </si>
  <si>
    <t>Устройство крыльца, отмостки, АПС, приборов учета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</si>
  <si>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</si>
  <si>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</si>
  <si>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</si>
  <si>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</si>
  <si>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 xml:space="preserve">500 </t>
  </si>
  <si>
    <t>(Приложение 26)</t>
  </si>
  <si>
    <t>МУЗ "Кировская ЦРБ"</t>
  </si>
  <si>
    <t>Ремонт помещений в здании администрации</t>
  </si>
  <si>
    <t>МУ УКС</t>
  </si>
  <si>
    <t>421 98 12</t>
  </si>
  <si>
    <t>Подготовка муниципальных общеобразовательных учреждений и пришкольных спортивных территорий  к новому учебному году</t>
  </si>
  <si>
    <t>226</t>
  </si>
  <si>
    <t>2.1.3-3</t>
  </si>
  <si>
    <t>423 98 03</t>
  </si>
  <si>
    <t>2.1.3-4</t>
  </si>
  <si>
    <t>420 98 15</t>
  </si>
  <si>
    <t>МДОУ "Детский сад присмотра и оздоровления  №34"</t>
  </si>
  <si>
    <t>2.5.1</t>
  </si>
  <si>
    <t xml:space="preserve">решением совета депутатов </t>
  </si>
  <si>
    <t xml:space="preserve"> МО Кировский  район Ленинградской области на 2011 год</t>
  </si>
  <si>
    <t>План на 2011 год                       (тыс. руб.)</t>
  </si>
  <si>
    <t>Разработка ПИР и замена электроснабжения</t>
  </si>
  <si>
    <t>Косметический ремонт помещений</t>
  </si>
  <si>
    <t>Ремонт инженерных сетей</t>
  </si>
  <si>
    <t>Укрепление несущих конструкций здания и укрепление стеновых панелей</t>
  </si>
  <si>
    <t>МОУ "Малуксинская школа-детский сад"</t>
  </si>
  <si>
    <t>421 98 18</t>
  </si>
  <si>
    <t>2.1.2-2</t>
  </si>
  <si>
    <t>2.1.2-3</t>
  </si>
  <si>
    <t>2.1.2-4</t>
  </si>
  <si>
    <t>2.1.2-5</t>
  </si>
  <si>
    <t>2.1.2.-6</t>
  </si>
  <si>
    <t>Ремонт помещений поликлиники</t>
  </si>
  <si>
    <t>Миникотельная №2 ул.Железнодорожная  д.4в- Замена котла ASV-1000</t>
  </si>
  <si>
    <t>Миникотельная №3 ул.Гагарина д.16а-Замена котла РТ-1600</t>
  </si>
  <si>
    <t>Газовая котельная ул.Зарубина д.19а-Капитальный ремонт участка трубопровода ГВС от ТК-17 по ул.Вокзальная д.1</t>
  </si>
  <si>
    <t>МОУДОД "Шлиссельбургская ДМШ"</t>
  </si>
  <si>
    <t>2.4.1-1</t>
  </si>
  <si>
    <t>2.5</t>
  </si>
  <si>
    <t>2.2.</t>
  </si>
  <si>
    <t>КУЛЬТУРА</t>
  </si>
  <si>
    <t>Муниципальное учреждение культуры "Центральная районная библиотека"</t>
  </si>
  <si>
    <t>0801</t>
  </si>
  <si>
    <t>442 98 01</t>
  </si>
  <si>
    <t>Библиотека п.Мга</t>
  </si>
  <si>
    <t>2.1.3-5</t>
  </si>
  <si>
    <t>ВСЕГО ПО КУЛЬТУРЕ</t>
  </si>
  <si>
    <t>0800</t>
  </si>
  <si>
    <t>795 44 03</t>
  </si>
  <si>
    <t>Установка счетчиков по теплоэнергии в рамках ДЦП"Энергосбережение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</si>
  <si>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795 44 02</t>
  </si>
  <si>
    <t>795 44 01</t>
  </si>
  <si>
    <t>795 44 04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</si>
  <si>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</si>
  <si>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</si>
  <si>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2.2.1-2</t>
  </si>
  <si>
    <t>795 45 02</t>
  </si>
  <si>
    <t>0901</t>
  </si>
  <si>
    <t>Строительство средней общеобразовательной школы в г. Шлиссельбург</t>
  </si>
  <si>
    <t>Ремонт инженерных сетей в здании терапевтического комплекса</t>
  </si>
  <si>
    <t xml:space="preserve">Строительство поликлиники на 150 посещений в п.Мга 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</si>
  <si>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</si>
  <si>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</si>
  <si>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</si>
  <si>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</si>
  <si>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</si>
  <si>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Миникотельная №9 ул.Заводская д.15-Замена котла РТ-1600</t>
  </si>
  <si>
    <t>от "24" ноября 2010г. № 72</t>
  </si>
  <si>
    <t>0113</t>
  </si>
  <si>
    <t>МОУ ДОД "Кировская детско-юношеская спортивная  школа"</t>
  </si>
  <si>
    <t>423 98 01</t>
  </si>
  <si>
    <t>1.2</t>
  </si>
  <si>
    <t>РАЗРАБОТКА ПРОЕКТНО-СМЕТНОЙ ДОКУМЕНТАЦИИ</t>
  </si>
  <si>
    <t>0412</t>
  </si>
  <si>
    <t>ИТОГО ПО ПСД</t>
  </si>
  <si>
    <t>МДОУ "Детский сад комбинированного вида  №34"</t>
  </si>
  <si>
    <t>2.1.3-1</t>
  </si>
  <si>
    <t>1.2.-4</t>
  </si>
  <si>
    <t>338 02 02</t>
  </si>
  <si>
    <t>423 98 05</t>
  </si>
  <si>
    <t>МОУ "Кировская гимназия имени Героя Советского Союза Султана Баймагамбетова"</t>
  </si>
  <si>
    <t>421 98 02</t>
  </si>
  <si>
    <t>2.1.3-8</t>
  </si>
  <si>
    <t>Ремонт фасада здания</t>
  </si>
  <si>
    <t>423 98 04</t>
  </si>
  <si>
    <t>2.1.3-9</t>
  </si>
  <si>
    <t>2.1.1.-4</t>
  </si>
  <si>
    <t>Средняя общеобразовательная школа в п.Мга -Разработка проектно-сметной документации на реконструкцию здания школы</t>
  </si>
  <si>
    <t>2.1.1.-5</t>
  </si>
  <si>
    <t xml:space="preserve"> МОУ "Кировская средняя общеобразовательная школа №2 имени матроса, погибшего на АПЛ "Курск", Витченко Сергея Александровича"</t>
  </si>
  <si>
    <t>421 98 01</t>
  </si>
  <si>
    <t xml:space="preserve"> МДОУ "Детский сад комбинированного вида № 5" п.Мга</t>
  </si>
  <si>
    <t>102 01 22</t>
  </si>
  <si>
    <t xml:space="preserve">Корректировка проектной документации по объекту "Строительство поликлиники на 150 посещений в п.Мга" </t>
  </si>
  <si>
    <t>федерал.</t>
  </si>
  <si>
    <t>МОУ "Назиевская средняя общеобразовательная школа"</t>
  </si>
  <si>
    <t>Ленинградской области</t>
  </si>
  <si>
    <t xml:space="preserve"> Кировского муниципального  района </t>
  </si>
  <si>
    <t>от "____" __________ 2011г. № _____</t>
  </si>
  <si>
    <t>План на 2012год  (тыс. руб.)</t>
  </si>
  <si>
    <t>Ремонт мягкой кровли спортзала и пищеблока</t>
  </si>
  <si>
    <t>Ремонт туалетов</t>
  </si>
  <si>
    <t>Косметический ремонт потолка актового зала</t>
  </si>
  <si>
    <t>Частичный ремонт кровли</t>
  </si>
  <si>
    <t xml:space="preserve">Ремонт кровли </t>
  </si>
  <si>
    <t>Капитальный ремонт  кровли</t>
  </si>
  <si>
    <t>МОУ " Молодцовская основная общеобразовательная школа "</t>
  </si>
  <si>
    <t>Замена полов на 1 и 2 этажах</t>
  </si>
  <si>
    <t>Ремонт потолка в рекреации 2 этажа</t>
  </si>
  <si>
    <t>421 98 03</t>
  </si>
  <si>
    <t>МОУ " Кировская средняя общеобразовательная   школа №1"</t>
  </si>
  <si>
    <t>Замена оконных блоков</t>
  </si>
  <si>
    <t>421 98 14</t>
  </si>
  <si>
    <t>МОУ "Шлиссельбургская средняя общеобразовательная школа №1"</t>
  </si>
  <si>
    <t>Капитальный ремонт кровли</t>
  </si>
  <si>
    <t>421 98 15</t>
  </si>
  <si>
    <t>421 98 06</t>
  </si>
  <si>
    <t>2.1.2.-5</t>
  </si>
  <si>
    <t>2.1.2-7</t>
  </si>
  <si>
    <t>2.1.2-8</t>
  </si>
  <si>
    <t>420 98 05</t>
  </si>
  <si>
    <t>420 98 16</t>
  </si>
  <si>
    <t>МДОУ "Детский сад комбинированного вида "Орешек"</t>
  </si>
  <si>
    <t>420 98 17</t>
  </si>
  <si>
    <t>2.1.1.-6</t>
  </si>
  <si>
    <t>МДОУ "Детский сад комбинированного вида №36"</t>
  </si>
  <si>
    <t xml:space="preserve">Ремонт инженерных сетей </t>
  </si>
  <si>
    <t>420 98 22</t>
  </si>
  <si>
    <t>Капитальный ремонт полов</t>
  </si>
  <si>
    <t>Замена покрытия полов на ламинат</t>
  </si>
  <si>
    <t>Замена дверных блоков</t>
  </si>
  <si>
    <t>Замена дверных блоков и вентиляционных окон в подвале</t>
  </si>
  <si>
    <t>Смена кровли</t>
  </si>
  <si>
    <t>Восстановление покрытия беговой дорожки стадиона</t>
  </si>
  <si>
    <t>Капитальный ремонт крыши здания МУП "УПиС"</t>
  </si>
  <si>
    <t>1.1.2-2</t>
  </si>
  <si>
    <t>102 01 07</t>
  </si>
  <si>
    <t>1.1.2-3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</si>
  <si>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</si>
  <si>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</si>
  <si>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</si>
  <si>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</si>
  <si>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</si>
  <si>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МСУ "СРЦ для несовершеннолетних "Теплый дом"</t>
  </si>
  <si>
    <t>1002</t>
  </si>
  <si>
    <t>ВСЕГО ПО УЧРЕЖДЕНИЯМ СОЦИАЛЬНОЙ ЗАЩИТЫ</t>
  </si>
  <si>
    <t>Ремонт двух крылец</t>
  </si>
  <si>
    <t>Замена окон, замена радиаторов отопления, ремонт кирпичной кладки стен</t>
  </si>
  <si>
    <t>102 01 18</t>
  </si>
  <si>
    <t>(Приложение 20)</t>
  </si>
  <si>
    <t>Строительство детского сада на 280 мест в г.Шлиссельбурге</t>
  </si>
  <si>
    <t>Косметический ремонт концертного зала</t>
  </si>
  <si>
    <t>Кировского муниципального района Ленинградской области на 2012 год</t>
  </si>
  <si>
    <t>Детский сад г.Шлиссельбург</t>
  </si>
  <si>
    <t>Средняя общеобразовательная школа г.Шлиссельбург</t>
  </si>
  <si>
    <t>0400</t>
  </si>
  <si>
    <t>МБДОУ "Детский сад  "Теремок"</t>
  </si>
  <si>
    <t>МБОУ ДОД "Детская художественная школа" п.Мга</t>
  </si>
  <si>
    <t>МБОУ ДОД "Шлиссельбургская ДМШ"</t>
  </si>
  <si>
    <t>МБОУ ДОД "ДШИ" г.Отрадное</t>
  </si>
  <si>
    <t>МБОУ ДОД "Кировская детская музыкальная школа"</t>
  </si>
  <si>
    <t>508 98 00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</si>
</sst>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ck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right" wrapText="1"/>
    </xf>
    <xf numFmtId="165" fontId="12" fillId="2" borderId="3" xfId="0" applyNumberFormat="1" applyFont="1" applyFill="1" applyBorder="1" applyAlignment="1">
      <alignment horizontal="right" wrapText="1"/>
    </xf>
    <xf numFmtId="165" fontId="12" fillId="2" borderId="1" xfId="0" applyNumberFormat="1" applyFont="1" applyFill="1" applyBorder="1" applyAlignment="1">
      <alignment horizontal="right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10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wrapText="1"/>
    </xf>
    <xf numFmtId="165" fontId="13" fillId="2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wrapText="1"/>
    </xf>
    <xf numFmtId="165" fontId="17" fillId="0" borderId="4" xfId="0" applyNumberFormat="1" applyFont="1" applyFill="1" applyBorder="1" applyAlignment="1">
      <alignment horizontal="right" wrapText="1"/>
    </xf>
    <xf numFmtId="49" fontId="13" fillId="0" borderId="5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165" fontId="13" fillId="0" borderId="5" xfId="0" applyNumberFormat="1" applyFont="1" applyFill="1" applyBorder="1" applyAlignment="1">
      <alignment horizontal="right" wrapText="1"/>
    </xf>
    <xf numFmtId="165" fontId="12" fillId="2" borderId="6" xfId="0" applyNumberFormat="1" applyFont="1" applyFill="1" applyBorder="1" applyAlignment="1">
      <alignment horizontal="right" wrapText="1"/>
    </xf>
    <xf numFmtId="49" fontId="10" fillId="0" borderId="7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right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right" wrapText="1"/>
    </xf>
    <xf numFmtId="49" fontId="1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right" wrapText="1"/>
    </xf>
    <xf numFmtId="165" fontId="3" fillId="2" borderId="16" xfId="0" applyNumberFormat="1" applyFont="1" applyFill="1" applyBorder="1" applyAlignment="1">
      <alignment horizontal="right" wrapText="1"/>
    </xf>
    <xf numFmtId="165" fontId="3" fillId="2" borderId="17" xfId="0" applyNumberFormat="1" applyFont="1" applyFill="1" applyBorder="1" applyAlignment="1">
      <alignment horizontal="right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18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2" borderId="20" xfId="0" applyNumberFormat="1" applyFont="1" applyFill="1" applyBorder="1" applyAlignment="1">
      <alignment horizontal="right" wrapText="1"/>
    </xf>
    <xf numFmtId="49" fontId="3" fillId="2" borderId="1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wrapText="1"/>
    </xf>
    <xf numFmtId="165" fontId="19" fillId="2" borderId="16" xfId="0" applyNumberFormat="1" applyFont="1" applyFill="1" applyBorder="1" applyAlignment="1">
      <alignment horizontal="right" wrapText="1"/>
    </xf>
    <xf numFmtId="165" fontId="19" fillId="2" borderId="17" xfId="0" applyNumberFormat="1" applyFont="1" applyFill="1" applyBorder="1" applyAlignment="1">
      <alignment horizontal="right" wrapText="1"/>
    </xf>
    <xf numFmtId="49" fontId="1" fillId="2" borderId="21" xfId="0" applyNumberFormat="1" applyFont="1" applyFill="1" applyBorder="1" applyAlignment="1">
      <alignment horizontal="center" vertical="top" wrapText="1"/>
    </xf>
    <xf numFmtId="165" fontId="1" fillId="2" borderId="21" xfId="0" applyNumberFormat="1" applyFont="1" applyFill="1" applyBorder="1" applyAlignment="1">
      <alignment horizontal="right" wrapText="1"/>
    </xf>
    <xf numFmtId="165" fontId="1" fillId="2" borderId="22" xfId="0" applyNumberFormat="1" applyFont="1" applyFill="1" applyBorder="1" applyAlignment="1">
      <alignment horizontal="right" wrapText="1"/>
    </xf>
    <xf numFmtId="49" fontId="1" fillId="2" borderId="23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/>
    </xf>
    <xf numFmtId="49" fontId="17" fillId="2" borderId="19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165" fontId="14" fillId="2" borderId="19" xfId="0" applyNumberFormat="1" applyFont="1" applyFill="1" applyBorder="1" applyAlignment="1">
      <alignment horizontal="right" wrapText="1"/>
    </xf>
    <xf numFmtId="165" fontId="14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 wrapText="1"/>
    </xf>
    <xf numFmtId="49" fontId="9" fillId="2" borderId="25" xfId="0" applyNumberFormat="1" applyFont="1" applyFill="1" applyBorder="1" applyAlignment="1">
      <alignment horizontal="left" wrapText="1"/>
    </xf>
    <xf numFmtId="49" fontId="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49" fontId="3" fillId="2" borderId="25" xfId="0" applyNumberFormat="1" applyFont="1" applyFill="1" applyBorder="1" applyAlignment="1">
      <alignment horizontal="left" wrapText="1"/>
    </xf>
    <xf numFmtId="49" fontId="20" fillId="2" borderId="10" xfId="0" applyNumberFormat="1" applyFont="1" applyFill="1" applyBorder="1" applyAlignment="1">
      <alignment horizontal="left" vertical="top"/>
    </xf>
    <xf numFmtId="49" fontId="22" fillId="2" borderId="5" xfId="0" applyNumberFormat="1" applyFont="1" applyFill="1" applyBorder="1" applyAlignment="1">
      <alignment horizontal="left" vertical="top" wrapText="1"/>
    </xf>
    <xf numFmtId="165" fontId="21" fillId="2" borderId="5" xfId="0" applyNumberFormat="1" applyFont="1" applyFill="1" applyBorder="1" applyAlignment="1">
      <alignment horizontal="right" wrapText="1"/>
    </xf>
    <xf numFmtId="165" fontId="21" fillId="2" borderId="11" xfId="0" applyNumberFormat="1" applyFont="1" applyFill="1" applyBorder="1" applyAlignment="1">
      <alignment horizontal="right" wrapText="1"/>
    </xf>
    <xf numFmtId="49" fontId="13" fillId="2" borderId="27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left" vertical="top" wrapText="1"/>
    </xf>
    <xf numFmtId="165" fontId="14" fillId="2" borderId="4" xfId="0" applyNumberFormat="1" applyFont="1" applyFill="1" applyBorder="1" applyAlignment="1">
      <alignment horizontal="right" wrapText="1"/>
    </xf>
    <xf numFmtId="165" fontId="14" fillId="2" borderId="6" xfId="0" applyNumberFormat="1" applyFont="1" applyFill="1" applyBorder="1" applyAlignment="1">
      <alignment horizontal="right" wrapText="1"/>
    </xf>
    <xf numFmtId="49" fontId="14" fillId="2" borderId="13" xfId="0" applyNumberFormat="1" applyFont="1" applyFill="1" applyBorder="1" applyAlignment="1">
      <alignment horizontal="left" vertical="top" wrapText="1"/>
    </xf>
    <xf numFmtId="165" fontId="14" fillId="2" borderId="16" xfId="0" applyNumberFormat="1" applyFont="1" applyFill="1" applyBorder="1" applyAlignment="1">
      <alignment horizontal="right" wrapText="1"/>
    </xf>
    <xf numFmtId="165" fontId="1" fillId="2" borderId="17" xfId="0" applyNumberFormat="1" applyFont="1" applyFill="1" applyBorder="1" applyAlignment="1">
      <alignment horizontal="right" wrapText="1"/>
    </xf>
    <xf numFmtId="49" fontId="19" fillId="2" borderId="18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 vertical="top" wrapText="1"/>
    </xf>
    <xf numFmtId="165" fontId="16" fillId="2" borderId="19" xfId="0" applyNumberFormat="1" applyFont="1" applyFill="1" applyBorder="1" applyAlignment="1">
      <alignment horizontal="right" wrapText="1"/>
    </xf>
    <xf numFmtId="165" fontId="16" fillId="2" borderId="20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49" fontId="18" fillId="2" borderId="28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left" wrapText="1"/>
    </xf>
    <xf numFmtId="49" fontId="3" fillId="2" borderId="23" xfId="0" applyNumberFormat="1" applyFont="1" applyFill="1" applyBorder="1" applyAlignment="1">
      <alignment horizontal="center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2" borderId="23" xfId="0" applyNumberFormat="1" applyFont="1" applyFill="1" applyBorder="1" applyAlignment="1">
      <alignment horizontal="right" wrapText="1"/>
    </xf>
    <xf numFmtId="165" fontId="3" fillId="2" borderId="29" xfId="0" applyNumberFormat="1" applyFont="1" applyFill="1" applyBorder="1" applyAlignment="1">
      <alignment horizontal="right" wrapText="1"/>
    </xf>
    <xf numFmtId="49" fontId="18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left" wrapText="1"/>
    </xf>
    <xf numFmtId="49" fontId="3" fillId="2" borderId="31" xfId="0" applyNumberFormat="1" applyFont="1" applyFill="1" applyBorder="1" applyAlignment="1">
      <alignment horizontal="center" wrapText="1"/>
    </xf>
    <xf numFmtId="165" fontId="3" fillId="2" borderId="31" xfId="0" applyNumberFormat="1" applyFont="1" applyFill="1" applyBorder="1" applyAlignment="1">
      <alignment horizontal="right" wrapText="1"/>
    </xf>
    <xf numFmtId="165" fontId="3" fillId="2" borderId="32" xfId="0" applyNumberFormat="1" applyFont="1" applyFill="1" applyBorder="1" applyAlignment="1">
      <alignment horizontal="right" wrapText="1"/>
    </xf>
    <xf numFmtId="49" fontId="12" fillId="2" borderId="28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165" fontId="3" fillId="2" borderId="34" xfId="0" applyNumberFormat="1" applyFont="1" applyFill="1" applyBorder="1" applyAlignment="1">
      <alignment horizontal="right" wrapText="1"/>
    </xf>
    <xf numFmtId="49" fontId="10" fillId="2" borderId="7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left" wrapText="1"/>
    </xf>
    <xf numFmtId="165" fontId="12" fillId="2" borderId="4" xfId="0" applyNumberFormat="1" applyFont="1" applyFill="1" applyBorder="1" applyAlignment="1">
      <alignment horizontal="right" wrapText="1"/>
    </xf>
    <xf numFmtId="49" fontId="19" fillId="2" borderId="15" xfId="0" applyNumberFormat="1" applyFont="1" applyFill="1" applyBorder="1" applyAlignment="1">
      <alignment horizontal="center"/>
    </xf>
    <xf numFmtId="165" fontId="16" fillId="2" borderId="16" xfId="0" applyNumberFormat="1" applyFont="1" applyFill="1" applyBorder="1" applyAlignment="1">
      <alignment horizontal="right" wrapText="1"/>
    </xf>
    <xf numFmtId="165" fontId="16" fillId="2" borderId="17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horizontal="left" wrapText="1"/>
    </xf>
    <xf numFmtId="49" fontId="18" fillId="2" borderId="24" xfId="0" applyNumberFormat="1" applyFont="1" applyFill="1" applyBorder="1" applyAlignment="1">
      <alignment horizontal="center"/>
    </xf>
    <xf numFmtId="165" fontId="9" fillId="2" borderId="25" xfId="0" applyNumberFormat="1" applyFont="1" applyFill="1" applyBorder="1" applyAlignment="1">
      <alignment horizontal="right" wrapText="1"/>
    </xf>
    <xf numFmtId="165" fontId="9" fillId="2" borderId="26" xfId="0" applyNumberFormat="1" applyFont="1" applyFill="1" applyBorder="1" applyAlignment="1">
      <alignment horizontal="right" wrapText="1"/>
    </xf>
    <xf numFmtId="49" fontId="1" fillId="2" borderId="25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/>
    </xf>
    <xf numFmtId="49" fontId="9" fillId="2" borderId="31" xfId="0" applyNumberFormat="1" applyFont="1" applyFill="1" applyBorder="1" applyAlignment="1">
      <alignment horizontal="left" wrapText="1"/>
    </xf>
    <xf numFmtId="49" fontId="1" fillId="2" borderId="31" xfId="0" applyNumberFormat="1" applyFont="1" applyFill="1" applyBorder="1" applyAlignment="1">
      <alignment horizontal="center" wrapText="1"/>
    </xf>
    <xf numFmtId="165" fontId="9" fillId="0" borderId="31" xfId="0" applyNumberFormat="1" applyFont="1" applyFill="1" applyBorder="1" applyAlignment="1">
      <alignment horizontal="right" wrapText="1"/>
    </xf>
    <xf numFmtId="165" fontId="9" fillId="2" borderId="32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right" wrapText="1"/>
    </xf>
    <xf numFmtId="165" fontId="14" fillId="0" borderId="20" xfId="0" applyNumberFormat="1" applyFont="1" applyFill="1" applyBorder="1" applyAlignment="1">
      <alignment horizontal="right" wrapText="1"/>
    </xf>
    <xf numFmtId="49" fontId="18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165" fontId="9" fillId="0" borderId="19" xfId="0" applyNumberFormat="1" applyFont="1" applyFill="1" applyBorder="1" applyAlignment="1">
      <alignment horizontal="right" wrapText="1"/>
    </xf>
    <xf numFmtId="165" fontId="9" fillId="0" borderId="20" xfId="0" applyNumberFormat="1" applyFont="1" applyFill="1" applyBorder="1" applyAlignment="1">
      <alignment horizontal="right" wrapText="1"/>
    </xf>
    <xf numFmtId="49" fontId="18" fillId="0" borderId="2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165" fontId="9" fillId="0" borderId="23" xfId="0" applyNumberFormat="1" applyFont="1" applyFill="1" applyBorder="1" applyAlignment="1">
      <alignment horizontal="right" wrapText="1"/>
    </xf>
    <xf numFmtId="165" fontId="9" fillId="0" borderId="29" xfId="0" applyNumberFormat="1" applyFont="1" applyFill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center" wrapText="1"/>
    </xf>
    <xf numFmtId="165" fontId="16" fillId="0" borderId="17" xfId="0" applyNumberFormat="1" applyFont="1" applyFill="1" applyBorder="1" applyAlignment="1">
      <alignment horizontal="right" wrapText="1"/>
    </xf>
    <xf numFmtId="165" fontId="1" fillId="0" borderId="19" xfId="0" applyNumberFormat="1" applyFont="1" applyFill="1" applyBorder="1" applyAlignment="1">
      <alignment horizontal="right" wrapText="1"/>
    </xf>
    <xf numFmtId="49" fontId="3" fillId="0" borderId="27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165" fontId="9" fillId="0" borderId="26" xfId="0" applyNumberFormat="1" applyFont="1" applyFill="1" applyBorder="1" applyAlignment="1">
      <alignment horizontal="right" wrapText="1"/>
    </xf>
    <xf numFmtId="49" fontId="9" fillId="0" borderId="31" xfId="0" applyNumberFormat="1" applyFont="1" applyFill="1" applyBorder="1" applyAlignment="1">
      <alignment horizontal="left" wrapText="1"/>
    </xf>
    <xf numFmtId="165" fontId="3" fillId="0" borderId="31" xfId="0" applyNumberFormat="1" applyFont="1" applyFill="1" applyBorder="1" applyAlignment="1">
      <alignment horizontal="right" wrapText="1"/>
    </xf>
    <xf numFmtId="165" fontId="9" fillId="0" borderId="32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right" wrapText="1"/>
    </xf>
    <xf numFmtId="165" fontId="9" fillId="0" borderId="35" xfId="0" applyNumberFormat="1" applyFont="1" applyFill="1" applyBorder="1" applyAlignment="1">
      <alignment horizontal="right" wrapText="1"/>
    </xf>
    <xf numFmtId="49" fontId="3" fillId="0" borderId="3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left" wrapText="1"/>
    </xf>
    <xf numFmtId="165" fontId="9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3" fillId="2" borderId="2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13" fillId="2" borderId="18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8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 wrapText="1"/>
    </xf>
    <xf numFmtId="165" fontId="3" fillId="2" borderId="4" xfId="0" applyNumberFormat="1" applyFont="1" applyFill="1" applyBorder="1" applyAlignment="1">
      <alignment horizontal="right" wrapText="1"/>
    </xf>
    <xf numFmtId="165" fontId="3" fillId="2" borderId="6" xfId="0" applyNumberFormat="1" applyFont="1" applyFill="1" applyBorder="1" applyAlignment="1">
      <alignment horizontal="right" wrapText="1"/>
    </xf>
    <xf numFmtId="49" fontId="13" fillId="2" borderId="7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left" vertical="top" wrapText="1"/>
    </xf>
    <xf numFmtId="165" fontId="14" fillId="2" borderId="17" xfId="0" applyNumberFormat="1" applyFont="1" applyFill="1" applyBorder="1" applyAlignment="1">
      <alignment horizontal="right" wrapText="1"/>
    </xf>
    <xf numFmtId="49" fontId="12" fillId="2" borderId="36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horizontal="left" vertical="top" wrapText="1"/>
    </xf>
    <xf numFmtId="165" fontId="14" fillId="2" borderId="21" xfId="0" applyNumberFormat="1" applyFont="1" applyFill="1" applyBorder="1" applyAlignment="1">
      <alignment horizontal="right" wrapText="1"/>
    </xf>
    <xf numFmtId="49" fontId="12" fillId="2" borderId="24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left" vertical="top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left" wrapText="1"/>
    </xf>
    <xf numFmtId="165" fontId="13" fillId="2" borderId="4" xfId="0" applyNumberFormat="1" applyFont="1" applyFill="1" applyBorder="1" applyAlignment="1">
      <alignment horizontal="right" wrapText="1"/>
    </xf>
    <xf numFmtId="49" fontId="12" fillId="2" borderId="12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23" fillId="2" borderId="19" xfId="0" applyNumberFormat="1" applyFont="1" applyFill="1" applyBorder="1" applyAlignment="1">
      <alignment horizontal="left" wrapText="1"/>
    </xf>
    <xf numFmtId="165" fontId="24" fillId="2" borderId="19" xfId="0" applyNumberFormat="1" applyFont="1" applyFill="1" applyBorder="1" applyAlignment="1">
      <alignment horizontal="right" wrapText="1"/>
    </xf>
    <xf numFmtId="165" fontId="24" fillId="2" borderId="20" xfId="0" applyNumberFormat="1" applyFont="1" applyFill="1" applyBorder="1" applyAlignment="1">
      <alignment horizontal="right" wrapText="1"/>
    </xf>
    <xf numFmtId="49" fontId="20" fillId="3" borderId="37" xfId="0" applyNumberFormat="1" applyFont="1" applyFill="1" applyBorder="1" applyAlignment="1">
      <alignment horizontal="left" vertical="top"/>
    </xf>
    <xf numFmtId="49" fontId="22" fillId="3" borderId="38" xfId="0" applyNumberFormat="1" applyFont="1" applyFill="1" applyBorder="1" applyAlignment="1">
      <alignment horizontal="left" vertical="top" wrapText="1"/>
    </xf>
    <xf numFmtId="165" fontId="21" fillId="3" borderId="38" xfId="0" applyNumberFormat="1" applyFont="1" applyFill="1" applyBorder="1" applyAlignment="1">
      <alignment horizontal="right" wrapText="1"/>
    </xf>
    <xf numFmtId="165" fontId="21" fillId="3" borderId="39" xfId="0" applyNumberFormat="1" applyFont="1" applyFill="1" applyBorder="1" applyAlignment="1">
      <alignment horizontal="right" wrapText="1"/>
    </xf>
    <xf numFmtId="165" fontId="13" fillId="4" borderId="40" xfId="0" applyNumberFormat="1" applyFont="1" applyFill="1" applyBorder="1" applyAlignment="1">
      <alignment horizontal="right" wrapText="1"/>
    </xf>
    <xf numFmtId="165" fontId="13" fillId="4" borderId="41" xfId="0" applyNumberFormat="1" applyFont="1" applyFill="1" applyBorder="1" applyAlignment="1">
      <alignment horizontal="right" wrapText="1"/>
    </xf>
    <xf numFmtId="49" fontId="1" fillId="2" borderId="36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top" wrapText="1"/>
    </xf>
    <xf numFmtId="165" fontId="13" fillId="2" borderId="42" xfId="0" applyNumberFormat="1" applyFont="1" applyFill="1" applyBorder="1" applyAlignment="1">
      <alignment horizontal="right" wrapText="1"/>
    </xf>
    <xf numFmtId="165" fontId="13" fillId="2" borderId="43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center" wrapText="1"/>
    </xf>
    <xf numFmtId="165" fontId="1" fillId="2" borderId="13" xfId="0" applyNumberFormat="1" applyFont="1" applyFill="1" applyBorder="1" applyAlignment="1">
      <alignment horizontal="right" wrapText="1"/>
    </xf>
    <xf numFmtId="165" fontId="1" fillId="2" borderId="14" xfId="0" applyNumberFormat="1" applyFont="1" applyFill="1" applyBorder="1" applyAlignment="1">
      <alignment horizontal="right" wrapText="1"/>
    </xf>
    <xf numFmtId="49" fontId="22" fillId="0" borderId="5" xfId="0" applyNumberFormat="1" applyFont="1" applyFill="1" applyBorder="1" applyAlignment="1">
      <alignment horizontal="left" vertical="top" wrapText="1"/>
    </xf>
    <xf numFmtId="165" fontId="21" fillId="0" borderId="5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vertical="top" wrapText="1"/>
    </xf>
    <xf numFmtId="165" fontId="14" fillId="0" borderId="16" xfId="0" applyNumberFormat="1" applyFont="1" applyFill="1" applyBorder="1" applyAlignment="1">
      <alignment horizontal="right" wrapText="1"/>
    </xf>
    <xf numFmtId="165" fontId="16" fillId="0" borderId="19" xfId="0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165" fontId="3" fillId="0" borderId="44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center" wrapText="1"/>
    </xf>
    <xf numFmtId="165" fontId="12" fillId="0" borderId="4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left" wrapText="1"/>
    </xf>
    <xf numFmtId="165" fontId="9" fillId="0" borderId="25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left" wrapText="1"/>
    </xf>
    <xf numFmtId="165" fontId="1" fillId="0" borderId="19" xfId="0" applyNumberFormat="1" applyFont="1" applyFill="1" applyBorder="1" applyAlignment="1">
      <alignment horizontal="right" wrapText="1"/>
    </xf>
    <xf numFmtId="49" fontId="14" fillId="0" borderId="42" xfId="0" applyNumberFormat="1" applyFont="1" applyFill="1" applyBorder="1" applyAlignment="1">
      <alignment horizontal="left" vertical="top" wrapText="1"/>
    </xf>
    <xf numFmtId="165" fontId="13" fillId="0" borderId="42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165" fontId="1" fillId="0" borderId="13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left" vertical="top" wrapText="1"/>
    </xf>
    <xf numFmtId="49" fontId="14" fillId="0" borderId="19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right" wrapText="1"/>
    </xf>
    <xf numFmtId="49" fontId="23" fillId="0" borderId="19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right" wrapText="1"/>
    </xf>
    <xf numFmtId="49" fontId="3" fillId="2" borderId="45" xfId="0" applyNumberFormat="1" applyFont="1" applyFill="1" applyBorder="1" applyAlignment="1">
      <alignment horizontal="left" wrapText="1"/>
    </xf>
    <xf numFmtId="165" fontId="3" fillId="2" borderId="45" xfId="0" applyNumberFormat="1" applyFont="1" applyFill="1" applyBorder="1" applyAlignment="1">
      <alignment horizontal="right" wrapText="1"/>
    </xf>
    <xf numFmtId="165" fontId="12" fillId="0" borderId="8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0" borderId="31" xfId="0" applyNumberFormat="1" applyFont="1" applyFill="1" applyBorder="1" applyAlignment="1">
      <alignment horizontal="right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4" borderId="19" xfId="0" applyNumberFormat="1" applyFont="1" applyFill="1" applyBorder="1" applyAlignment="1">
      <alignment horizontal="right" wrapText="1"/>
    </xf>
    <xf numFmtId="165" fontId="14" fillId="4" borderId="19" xfId="0" applyNumberFormat="1" applyFont="1" applyFill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left" wrapText="1"/>
    </xf>
    <xf numFmtId="49" fontId="3" fillId="2" borderId="21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right" wrapText="1"/>
    </xf>
    <xf numFmtId="165" fontId="9" fillId="2" borderId="31" xfId="0" applyNumberFormat="1" applyFont="1" applyFill="1" applyBorder="1" applyAlignment="1">
      <alignment horizontal="right" wrapText="1"/>
    </xf>
    <xf numFmtId="49" fontId="9" fillId="2" borderId="21" xfId="0" applyNumberFormat="1" applyFont="1" applyFill="1" applyBorder="1" applyAlignment="1">
      <alignment horizontal="left" wrapText="1"/>
    </xf>
    <xf numFmtId="165" fontId="3" fillId="2" borderId="21" xfId="0" applyNumberFormat="1" applyFont="1" applyFill="1" applyBorder="1" applyAlignment="1">
      <alignment horizontal="right" wrapText="1"/>
    </xf>
    <xf numFmtId="49" fontId="9" fillId="2" borderId="44" xfId="0" applyNumberFormat="1" applyFont="1" applyFill="1" applyBorder="1" applyAlignment="1">
      <alignment horizontal="left" wrapText="1"/>
    </xf>
    <xf numFmtId="165" fontId="9" fillId="2" borderId="44" xfId="0" applyNumberFormat="1" applyFont="1" applyFill="1" applyBorder="1" applyAlignment="1">
      <alignment horizontal="right" wrapText="1"/>
    </xf>
    <xf numFmtId="165" fontId="9" fillId="2" borderId="19" xfId="0" applyNumberFormat="1" applyFont="1" applyFill="1" applyBorder="1" applyAlignment="1">
      <alignment horizontal="right" wrapText="1"/>
    </xf>
    <xf numFmtId="49" fontId="9" fillId="2" borderId="23" xfId="0" applyNumberFormat="1" applyFont="1" applyFill="1" applyBorder="1" applyAlignment="1">
      <alignment horizontal="left" wrapText="1"/>
    </xf>
    <xf numFmtId="165" fontId="9" fillId="2" borderId="23" xfId="0" applyNumberFormat="1" applyFont="1" applyFill="1" applyBorder="1" applyAlignment="1">
      <alignment horizontal="right" wrapText="1"/>
    </xf>
    <xf numFmtId="165" fontId="3" fillId="2" borderId="19" xfId="0" applyNumberFormat="1" applyFont="1" applyFill="1" applyBorder="1" applyAlignment="1">
      <alignment horizontal="right" wrapText="1"/>
    </xf>
    <xf numFmtId="165" fontId="3" fillId="2" borderId="31" xfId="0" applyNumberFormat="1" applyFont="1" applyFill="1" applyBorder="1" applyAlignment="1">
      <alignment horizontal="right" wrapText="1"/>
    </xf>
    <xf numFmtId="165" fontId="16" fillId="4" borderId="19" xfId="0" applyNumberFormat="1" applyFont="1" applyFill="1" applyBorder="1" applyAlignment="1">
      <alignment horizontal="right" wrapText="1"/>
    </xf>
    <xf numFmtId="165" fontId="10" fillId="4" borderId="19" xfId="0" applyNumberFormat="1" applyFont="1" applyFill="1" applyBorder="1" applyAlignment="1">
      <alignment horizontal="right" wrapText="1"/>
    </xf>
    <xf numFmtId="49" fontId="12" fillId="0" borderId="16" xfId="0" applyNumberFormat="1" applyFont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9" fontId="18" fillId="2" borderId="19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4" fontId="1" fillId="2" borderId="16" xfId="0" applyNumberFormat="1" applyFont="1" applyFill="1" applyBorder="1" applyAlignment="1">
      <alignment horizontal="center" vertical="top" wrapText="1"/>
    </xf>
    <xf numFmtId="49" fontId="18" fillId="2" borderId="21" xfId="0" applyNumberFormat="1" applyFont="1" applyFill="1" applyBorder="1" applyAlignment="1">
      <alignment horizontal="center" wrapText="1"/>
    </xf>
    <xf numFmtId="165" fontId="12" fillId="2" borderId="16" xfId="0" applyNumberFormat="1" applyFont="1" applyFill="1" applyBorder="1" applyAlignment="1">
      <alignment horizontal="right" wrapText="1"/>
    </xf>
    <xf numFmtId="49" fontId="18" fillId="0" borderId="19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left" vertical="top"/>
    </xf>
    <xf numFmtId="49" fontId="12" fillId="0" borderId="21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165" fontId="16" fillId="4" borderId="19" xfId="0" applyNumberFormat="1" applyFont="1" applyFill="1" applyBorder="1" applyAlignment="1">
      <alignment horizontal="right" wrapText="1"/>
    </xf>
    <xf numFmtId="49" fontId="18" fillId="0" borderId="23" xfId="0" applyNumberFormat="1" applyFont="1" applyFill="1" applyBorder="1" applyAlignment="1">
      <alignment horizontal="center"/>
    </xf>
    <xf numFmtId="49" fontId="18" fillId="0" borderId="44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/>
    </xf>
    <xf numFmtId="49" fontId="18" fillId="2" borderId="19" xfId="0" applyNumberFormat="1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right" wrapText="1"/>
    </xf>
    <xf numFmtId="165" fontId="9" fillId="0" borderId="9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left" wrapText="1"/>
    </xf>
    <xf numFmtId="165" fontId="9" fillId="0" borderId="23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wrapText="1"/>
    </xf>
    <xf numFmtId="165" fontId="9" fillId="0" borderId="19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20" fillId="3" borderId="38" xfId="0" applyNumberFormat="1" applyFont="1" applyFill="1" applyBorder="1" applyAlignment="1">
      <alignment horizontal="left" vertical="top"/>
    </xf>
    <xf numFmtId="165" fontId="13" fillId="4" borderId="46" xfId="0" applyNumberFormat="1" applyFont="1" applyFill="1" applyBorder="1" applyAlignment="1">
      <alignment horizontal="right" wrapText="1"/>
    </xf>
    <xf numFmtId="165" fontId="27" fillId="4" borderId="19" xfId="0" applyNumberFormat="1" applyFont="1" applyFill="1" applyBorder="1" applyAlignment="1">
      <alignment horizontal="right" wrapText="1"/>
    </xf>
    <xf numFmtId="165" fontId="3" fillId="2" borderId="23" xfId="0" applyNumberFormat="1" applyFont="1" applyFill="1" applyBorder="1" applyAlignment="1">
      <alignment horizontal="right" wrapText="1"/>
    </xf>
    <xf numFmtId="49" fontId="12" fillId="2" borderId="25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left" wrapText="1"/>
    </xf>
    <xf numFmtId="49" fontId="12" fillId="2" borderId="19" xfId="0" applyNumberFormat="1" applyFont="1" applyFill="1" applyBorder="1" applyAlignment="1">
      <alignment horizontal="center"/>
    </xf>
    <xf numFmtId="165" fontId="10" fillId="2" borderId="19" xfId="0" applyNumberFormat="1" applyFont="1" applyFill="1" applyBorder="1" applyAlignment="1">
      <alignment horizontal="right" wrapText="1"/>
    </xf>
    <xf numFmtId="165" fontId="14" fillId="2" borderId="25" xfId="0" applyNumberFormat="1" applyFont="1" applyFill="1" applyBorder="1" applyAlignment="1">
      <alignment horizontal="right" wrapText="1"/>
    </xf>
    <xf numFmtId="49" fontId="9" fillId="2" borderId="23" xfId="0" applyNumberFormat="1" applyFont="1" applyFill="1" applyBorder="1" applyAlignment="1">
      <alignment horizontal="left" wrapText="1"/>
    </xf>
    <xf numFmtId="165" fontId="9" fillId="2" borderId="23" xfId="0" applyNumberFormat="1" applyFont="1" applyFill="1" applyBorder="1" applyAlignment="1">
      <alignment horizontal="right" wrapText="1"/>
    </xf>
    <xf numFmtId="165" fontId="3" fillId="0" borderId="16" xfId="0" applyNumberFormat="1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left" wrapText="1"/>
    </xf>
    <xf numFmtId="49" fontId="18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165" fontId="17" fillId="0" borderId="2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vertical="top" wrapText="1"/>
    </xf>
    <xf numFmtId="49" fontId="1" fillId="2" borderId="23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23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12" fillId="0" borderId="47" xfId="0" applyNumberFormat="1" applyFont="1" applyFill="1" applyBorder="1" applyAlignment="1">
      <alignment horizontal="center" wrapText="1"/>
    </xf>
    <xf numFmtId="49" fontId="12" fillId="0" borderId="48" xfId="0" applyNumberFormat="1" applyFont="1" applyFill="1" applyBorder="1" applyAlignment="1">
      <alignment horizontal="center" wrapText="1"/>
    </xf>
    <xf numFmtId="49" fontId="12" fillId="2" borderId="49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wrapText="1"/>
    </xf>
    <xf numFmtId="0" fontId="13" fillId="4" borderId="40" xfId="0" applyFont="1" applyFill="1" applyBorder="1" applyAlignment="1">
      <alignment horizontal="center" wrapText="1"/>
    </xf>
    <xf numFmtId="49" fontId="21" fillId="3" borderId="38" xfId="0" applyNumberFormat="1" applyFont="1" applyFill="1" applyBorder="1" applyAlignment="1">
      <alignment horizontal="center" wrapText="1"/>
    </xf>
    <xf numFmtId="49" fontId="11" fillId="2" borderId="19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 wrapText="1"/>
    </xf>
    <xf numFmtId="49" fontId="1" fillId="2" borderId="52" xfId="0" applyNumberFormat="1" applyFont="1" applyFill="1" applyBorder="1" applyAlignment="1">
      <alignment horizontal="center" wrapText="1"/>
    </xf>
    <xf numFmtId="49" fontId="3" fillId="2" borderId="51" xfId="0" applyNumberFormat="1" applyFont="1" applyFill="1" applyBorder="1" applyAlignment="1">
      <alignment horizontal="center" wrapText="1"/>
    </xf>
    <xf numFmtId="49" fontId="3" fillId="2" borderId="52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3" fillId="2" borderId="2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2" fillId="2" borderId="25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49" fontId="12" fillId="2" borderId="45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25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49" fontId="17" fillId="2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2" borderId="4" xfId="0" applyNumberFormat="1" applyFont="1" applyFill="1" applyBorder="1" applyAlignment="1">
      <alignment horizontal="center" wrapText="1"/>
    </xf>
    <xf numFmtId="49" fontId="18" fillId="2" borderId="25" xfId="0" applyNumberFormat="1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 wrapText="1"/>
    </xf>
    <xf numFmtId="49" fontId="18" fillId="2" borderId="44" xfId="0" applyNumberFormat="1" applyFont="1" applyFill="1" applyBorder="1" applyAlignment="1">
      <alignment horizontal="center" wrapText="1"/>
    </xf>
    <xf numFmtId="49" fontId="12" fillId="2" borderId="31" xfId="0" applyNumberFormat="1" applyFont="1" applyFill="1" applyBorder="1" applyAlignment="1">
      <alignment horizontal="center" wrapText="1"/>
    </xf>
    <xf numFmtId="49" fontId="18" fillId="2" borderId="23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11" fillId="2" borderId="16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26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12" fillId="0" borderId="9" xfId="0" applyNumberFormat="1" applyFont="1" applyFill="1" applyBorder="1" applyAlignment="1">
      <alignment horizontal="center" vertical="top" wrapText="1"/>
    </xf>
    <xf numFmtId="165" fontId="3" fillId="2" borderId="9" xfId="0" applyNumberFormat="1" applyFont="1" applyFill="1" applyBorder="1" applyAlignment="1">
      <alignment horizontal="right" wrapText="1"/>
    </xf>
    <xf numFmtId="49" fontId="17" fillId="0" borderId="1" xfId="0" applyNumberFormat="1" applyFont="1" applyFill="1" applyBorder="1" applyAlignment="1">
      <alignment horizontal="left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9" fontId="1" fillId="2" borderId="55" xfId="0" applyNumberFormat="1" applyFont="1" applyFill="1" applyBorder="1" applyAlignment="1">
      <alignment horizontal="center" wrapText="1"/>
    </xf>
    <xf numFmtId="49" fontId="1" fillId="2" borderId="56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12" fillId="2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12" fillId="2" borderId="31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wrapText="1"/>
    </xf>
    <xf numFmtId="49" fontId="18" fillId="0" borderId="61" xfId="0" applyNumberFormat="1" applyFont="1" applyFill="1" applyBorder="1" applyAlignment="1">
      <alignment horizontal="center" wrapText="1"/>
    </xf>
    <xf numFmtId="49" fontId="12" fillId="0" borderId="60" xfId="0" applyNumberFormat="1" applyFont="1" applyFill="1" applyBorder="1" applyAlignment="1">
      <alignment horizontal="center" wrapText="1"/>
    </xf>
    <xf numFmtId="49" fontId="12" fillId="0" borderId="61" xfId="0" applyNumberFormat="1" applyFont="1" applyFill="1" applyBorder="1" applyAlignment="1">
      <alignment horizontal="center" wrapText="1"/>
    </xf>
    <xf numFmtId="49" fontId="12" fillId="0" borderId="53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8" fillId="2" borderId="23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2" fillId="2" borderId="53" xfId="0" applyNumberFormat="1" applyFont="1" applyFill="1" applyBorder="1" applyAlignment="1">
      <alignment horizontal="center" wrapText="1"/>
    </xf>
    <xf numFmtId="49" fontId="12" fillId="2" borderId="54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" fillId="0" borderId="62" xfId="0" applyNumberFormat="1" applyFont="1" applyFill="1" applyBorder="1" applyAlignment="1">
      <alignment horizontal="center" wrapText="1"/>
    </xf>
    <xf numFmtId="49" fontId="1" fillId="0" borderId="63" xfId="0" applyNumberFormat="1" applyFont="1" applyFill="1" applyBorder="1" applyAlignment="1">
      <alignment horizontal="center" wrapText="1"/>
    </xf>
    <xf numFmtId="49" fontId="1" fillId="0" borderId="64" xfId="0" applyNumberFormat="1" applyFont="1" applyFill="1" applyBorder="1" applyAlignment="1">
      <alignment horizontal="center" wrapText="1"/>
    </xf>
    <xf numFmtId="49" fontId="17" fillId="0" borderId="62" xfId="0" applyNumberFormat="1" applyFont="1" applyFill="1" applyBorder="1" applyAlignment="1">
      <alignment horizontal="center" wrapText="1"/>
    </xf>
    <xf numFmtId="49" fontId="17" fillId="0" borderId="64" xfId="0" applyNumberFormat="1" applyFont="1" applyFill="1" applyBorder="1" applyAlignment="1">
      <alignment horizontal="center" wrapText="1"/>
    </xf>
    <xf numFmtId="49" fontId="12" fillId="2" borderId="8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8" fillId="0" borderId="3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4" fontId="1" fillId="0" borderId="6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21" fillId="0" borderId="5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8" fillId="2" borderId="44" xfId="0" applyNumberFormat="1" applyFont="1" applyFill="1" applyBorder="1" applyAlignment="1">
      <alignment horizontal="center" wrapText="1"/>
    </xf>
    <xf numFmtId="49" fontId="18" fillId="2" borderId="25" xfId="0" applyNumberFormat="1" applyFont="1" applyFill="1" applyBorder="1" applyAlignment="1">
      <alignment horizontal="center" wrapText="1"/>
    </xf>
    <xf numFmtId="49" fontId="12" fillId="2" borderId="4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49" fontId="18" fillId="2" borderId="58" xfId="0" applyNumberFormat="1" applyFont="1" applyFill="1" applyBorder="1" applyAlignment="1">
      <alignment horizontal="center" wrapText="1"/>
    </xf>
    <xf numFmtId="49" fontId="18" fillId="2" borderId="59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80" zoomScaleNormal="85" zoomScaleSheetLayoutView="80" workbookViewId="0" topLeftCell="A85">
      <selection activeCell="A100" sqref="A100:G100"/>
    </sheetView>
  </sheetViews>
  <sheetFormatPr defaultColWidth="9.00390625" defaultRowHeight="12.75"/>
  <cols>
    <col min="1" max="1" width="10.625" style="7" customWidth="1"/>
    <col min="2" max="2" width="47.50390625" style="8" customWidth="1"/>
    <col min="3" max="4" width="5.625" style="9" customWidth="1"/>
    <col min="5" max="5" width="11.875" style="9" customWidth="1"/>
    <col min="6" max="6" width="9.625" style="9" customWidth="1"/>
    <col min="7" max="7" width="8.50390625" style="9" customWidth="1"/>
    <col min="8" max="8" width="11.875" style="9" customWidth="1"/>
    <col min="9" max="9" width="12.50390625" style="9" customWidth="1"/>
    <col min="10" max="10" width="14.00390625" style="3" customWidth="1"/>
    <col min="11" max="16384" width="9.125" style="1" customWidth="1"/>
  </cols>
  <sheetData>
    <row r="1" spans="1:10" ht="18">
      <c r="A1" s="21"/>
      <c r="B1" s="36"/>
      <c r="C1" s="37"/>
      <c r="D1" s="37"/>
      <c r="E1" s="435" t="s">
        <v>76</v>
      </c>
      <c r="F1" s="435"/>
      <c r="G1" s="435"/>
      <c r="H1" s="435"/>
      <c r="I1" s="435"/>
      <c r="J1" s="435"/>
    </row>
    <row r="2" spans="1:10" ht="18">
      <c r="A2" s="21"/>
      <c r="B2" s="36"/>
      <c r="C2" s="435" t="s">
        <v>121</v>
      </c>
      <c r="D2" s="435"/>
      <c r="E2" s="435"/>
      <c r="F2" s="435"/>
      <c r="G2" s="435"/>
      <c r="H2" s="435"/>
      <c r="I2" s="435"/>
      <c r="J2" s="435"/>
    </row>
    <row r="3" spans="1:10" ht="18">
      <c r="A3" s="21"/>
      <c r="B3" s="435" t="s">
        <v>24</v>
      </c>
      <c r="C3" s="435"/>
      <c r="D3" s="435"/>
      <c r="E3" s="435"/>
      <c r="F3" s="435"/>
      <c r="G3" s="435"/>
      <c r="H3" s="435"/>
      <c r="I3" s="435"/>
      <c r="J3" s="435"/>
    </row>
    <row r="4" spans="1:10" ht="18">
      <c r="A4" s="21"/>
      <c r="B4" s="36"/>
      <c r="C4" s="435" t="s">
        <v>170</v>
      </c>
      <c r="D4" s="435"/>
      <c r="E4" s="435"/>
      <c r="F4" s="435"/>
      <c r="G4" s="435"/>
      <c r="H4" s="435"/>
      <c r="I4" s="435"/>
      <c r="J4" s="435"/>
    </row>
    <row r="5" spans="1:10" ht="18">
      <c r="A5" s="21"/>
      <c r="B5" s="36"/>
      <c r="C5" s="435" t="s">
        <v>108</v>
      </c>
      <c r="D5" s="435"/>
      <c r="E5" s="435"/>
      <c r="F5" s="435"/>
      <c r="G5" s="435"/>
      <c r="H5" s="435"/>
      <c r="I5" s="435"/>
      <c r="J5" s="435"/>
    </row>
    <row r="6" spans="1:10" ht="18">
      <c r="A6" s="21"/>
      <c r="B6" s="36"/>
      <c r="C6" s="38"/>
      <c r="D6" s="38"/>
      <c r="E6" s="38"/>
      <c r="F6" s="38"/>
      <c r="G6" s="38"/>
      <c r="H6" s="38"/>
      <c r="I6" s="38"/>
      <c r="J6" s="38"/>
    </row>
    <row r="7" spans="1:10" ht="19.5">
      <c r="A7" s="409" t="s">
        <v>0</v>
      </c>
      <c r="B7" s="409"/>
      <c r="C7" s="409"/>
      <c r="D7" s="409"/>
      <c r="E7" s="409"/>
      <c r="F7" s="409"/>
      <c r="G7" s="409"/>
      <c r="H7" s="409"/>
      <c r="I7" s="409"/>
      <c r="J7" s="409"/>
    </row>
    <row r="8" spans="1:10" ht="19.5">
      <c r="A8" s="409" t="s">
        <v>1</v>
      </c>
      <c r="B8" s="409"/>
      <c r="C8" s="409"/>
      <c r="D8" s="409"/>
      <c r="E8" s="409"/>
      <c r="F8" s="409"/>
      <c r="G8" s="409"/>
      <c r="H8" s="409"/>
      <c r="I8" s="409"/>
      <c r="J8" s="409"/>
    </row>
    <row r="9" spans="1:10" ht="24" customHeight="1">
      <c r="A9" s="409" t="s">
        <v>122</v>
      </c>
      <c r="B9" s="409"/>
      <c r="C9" s="409"/>
      <c r="D9" s="409"/>
      <c r="E9" s="409"/>
      <c r="F9" s="409"/>
      <c r="G9" s="409"/>
      <c r="H9" s="409"/>
      <c r="I9" s="409"/>
      <c r="J9" s="409"/>
    </row>
    <row r="10" spans="1:10" ht="13.5" thickBot="1">
      <c r="A10" s="22"/>
      <c r="B10" s="23"/>
      <c r="C10" s="24"/>
      <c r="D10" s="24"/>
      <c r="E10" s="24"/>
      <c r="F10" s="24"/>
      <c r="G10" s="24"/>
      <c r="H10" s="24"/>
      <c r="I10" s="24"/>
      <c r="J10" s="25"/>
    </row>
    <row r="11" spans="1:10" ht="27" customHeight="1" thickBot="1">
      <c r="A11" s="410" t="s">
        <v>2</v>
      </c>
      <c r="B11" s="436" t="s">
        <v>82</v>
      </c>
      <c r="C11" s="436" t="s">
        <v>13</v>
      </c>
      <c r="D11" s="436"/>
      <c r="E11" s="436" t="s">
        <v>14</v>
      </c>
      <c r="F11" s="436" t="s">
        <v>15</v>
      </c>
      <c r="G11" s="436" t="s">
        <v>64</v>
      </c>
      <c r="H11" s="436" t="s">
        <v>123</v>
      </c>
      <c r="I11" s="436"/>
      <c r="J11" s="380" t="s">
        <v>22</v>
      </c>
    </row>
    <row r="12" spans="1:10" ht="17.25" customHeight="1" thickBot="1">
      <c r="A12" s="410"/>
      <c r="B12" s="436"/>
      <c r="C12" s="436"/>
      <c r="D12" s="436"/>
      <c r="E12" s="436"/>
      <c r="F12" s="436"/>
      <c r="G12" s="436"/>
      <c r="H12" s="28" t="s">
        <v>20</v>
      </c>
      <c r="I12" s="28" t="s">
        <v>21</v>
      </c>
      <c r="J12" s="380"/>
    </row>
    <row r="13" spans="1:10" ht="18">
      <c r="A13" s="65" t="s">
        <v>11</v>
      </c>
      <c r="B13" s="411" t="s">
        <v>3</v>
      </c>
      <c r="C13" s="411"/>
      <c r="D13" s="411"/>
      <c r="E13" s="411"/>
      <c r="F13" s="411"/>
      <c r="G13" s="66"/>
      <c r="H13" s="66"/>
      <c r="I13" s="66"/>
      <c r="J13" s="67"/>
    </row>
    <row r="14" spans="1:10" ht="15">
      <c r="A14" s="68" t="s">
        <v>29</v>
      </c>
      <c r="B14" s="387" t="s">
        <v>65</v>
      </c>
      <c r="C14" s="387"/>
      <c r="D14" s="387"/>
      <c r="E14" s="387"/>
      <c r="F14" s="387"/>
      <c r="G14" s="69"/>
      <c r="H14" s="70"/>
      <c r="I14" s="70"/>
      <c r="J14" s="71"/>
    </row>
    <row r="15" spans="1:10" ht="15">
      <c r="A15" s="72" t="s">
        <v>83</v>
      </c>
      <c r="B15" s="425" t="s">
        <v>43</v>
      </c>
      <c r="C15" s="425"/>
      <c r="D15" s="425"/>
      <c r="E15" s="425"/>
      <c r="F15" s="425"/>
      <c r="G15" s="73"/>
      <c r="H15" s="74"/>
      <c r="I15" s="75"/>
      <c r="J15" s="76"/>
    </row>
    <row r="16" spans="1:10" ht="15">
      <c r="A16" s="72" t="s">
        <v>84</v>
      </c>
      <c r="B16" s="425" t="s">
        <v>40</v>
      </c>
      <c r="C16" s="425"/>
      <c r="D16" s="425"/>
      <c r="E16" s="425"/>
      <c r="F16" s="425"/>
      <c r="G16" s="425"/>
      <c r="H16" s="77">
        <f>H17</f>
        <v>1829.4</v>
      </c>
      <c r="I16" s="77">
        <f>I17</f>
        <v>0</v>
      </c>
      <c r="J16" s="78">
        <f>H16+I16</f>
        <v>1829.4</v>
      </c>
    </row>
    <row r="17" spans="1:10" ht="25.5">
      <c r="A17" s="79" t="s">
        <v>88</v>
      </c>
      <c r="B17" s="80" t="s">
        <v>41</v>
      </c>
      <c r="C17" s="386" t="s">
        <v>26</v>
      </c>
      <c r="D17" s="386"/>
      <c r="E17" s="81" t="s">
        <v>69</v>
      </c>
      <c r="F17" s="81" t="s">
        <v>51</v>
      </c>
      <c r="G17" s="81" t="s">
        <v>9</v>
      </c>
      <c r="H17" s="74">
        <v>1829.4</v>
      </c>
      <c r="I17" s="82">
        <v>0</v>
      </c>
      <c r="J17" s="83">
        <f>H17+I17</f>
        <v>1829.4</v>
      </c>
    </row>
    <row r="18" spans="1:10" ht="24.75" customHeight="1" thickBot="1">
      <c r="A18" s="84"/>
      <c r="B18" s="39" t="s">
        <v>42</v>
      </c>
      <c r="C18" s="455"/>
      <c r="D18" s="456"/>
      <c r="E18" s="85"/>
      <c r="F18" s="85"/>
      <c r="G18" s="85"/>
      <c r="H18" s="86">
        <f>H16</f>
        <v>1829.4</v>
      </c>
      <c r="I18" s="86">
        <f>I16</f>
        <v>0</v>
      </c>
      <c r="J18" s="87">
        <f>SUM(H18:I18)</f>
        <v>1829.4</v>
      </c>
    </row>
    <row r="19" spans="1:10" ht="33" customHeight="1" thickBot="1">
      <c r="A19" s="30"/>
      <c r="B19" s="26" t="s">
        <v>45</v>
      </c>
      <c r="C19" s="426" t="s">
        <v>63</v>
      </c>
      <c r="D19" s="426"/>
      <c r="E19" s="26"/>
      <c r="F19" s="27"/>
      <c r="G19" s="27"/>
      <c r="H19" s="35">
        <f>H18</f>
        <v>1829.4</v>
      </c>
      <c r="I19" s="35">
        <f>I18</f>
        <v>0</v>
      </c>
      <c r="J19" s="34">
        <f>SUM(H19:I19)</f>
        <v>1829.4</v>
      </c>
    </row>
    <row r="20" spans="1:10" ht="26.25" customHeight="1">
      <c r="A20" s="72" t="s">
        <v>85</v>
      </c>
      <c r="B20" s="425" t="s">
        <v>4</v>
      </c>
      <c r="C20" s="425"/>
      <c r="D20" s="425"/>
      <c r="E20" s="425"/>
      <c r="F20" s="425"/>
      <c r="G20" s="88"/>
      <c r="H20" s="89"/>
      <c r="I20" s="89"/>
      <c r="J20" s="90"/>
    </row>
    <row r="21" spans="1:10" ht="30">
      <c r="A21" s="92" t="s">
        <v>86</v>
      </c>
      <c r="B21" s="93" t="s">
        <v>87</v>
      </c>
      <c r="C21" s="429"/>
      <c r="D21" s="429"/>
      <c r="E21" s="94"/>
      <c r="F21" s="94"/>
      <c r="G21" s="94"/>
      <c r="H21" s="95">
        <f>H22</f>
        <v>10500</v>
      </c>
      <c r="I21" s="95">
        <f>I22</f>
        <v>0</v>
      </c>
      <c r="J21" s="96">
        <f>H21+I21</f>
        <v>10500</v>
      </c>
    </row>
    <row r="22" spans="1:10" ht="28.5" customHeight="1" thickBot="1">
      <c r="A22" s="97"/>
      <c r="B22" s="98" t="s">
        <v>161</v>
      </c>
      <c r="C22" s="396" t="s">
        <v>16</v>
      </c>
      <c r="D22" s="396"/>
      <c r="E22" s="99" t="s">
        <v>66</v>
      </c>
      <c r="F22" s="99" t="s">
        <v>51</v>
      </c>
      <c r="G22" s="99" t="s">
        <v>9</v>
      </c>
      <c r="H22" s="100">
        <v>10500</v>
      </c>
      <c r="I22" s="100">
        <v>0</v>
      </c>
      <c r="J22" s="101">
        <f>H22+I22</f>
        <v>10500</v>
      </c>
    </row>
    <row r="23" spans="1:10" ht="30" customHeight="1" thickBot="1">
      <c r="A23" s="29"/>
      <c r="B23" s="26" t="s">
        <v>23</v>
      </c>
      <c r="C23" s="426" t="s">
        <v>53</v>
      </c>
      <c r="D23" s="426"/>
      <c r="E23" s="27"/>
      <c r="F23" s="27"/>
      <c r="G23" s="27"/>
      <c r="H23" s="35">
        <f>H21</f>
        <v>10500</v>
      </c>
      <c r="I23" s="35">
        <f>I21</f>
        <v>0</v>
      </c>
      <c r="J23" s="34">
        <f>H23+I23</f>
        <v>10500</v>
      </c>
    </row>
    <row r="24" spans="1:10" ht="27.75" customHeight="1">
      <c r="A24" s="72" t="s">
        <v>89</v>
      </c>
      <c r="B24" s="433" t="s">
        <v>165</v>
      </c>
      <c r="C24" s="433"/>
      <c r="D24" s="433"/>
      <c r="E24" s="433"/>
      <c r="F24" s="433"/>
      <c r="G24" s="102"/>
      <c r="H24" s="102"/>
      <c r="I24" s="103"/>
      <c r="J24" s="104"/>
    </row>
    <row r="25" spans="1:10" s="18" customFormat="1" ht="19.5" customHeight="1">
      <c r="A25" s="92" t="s">
        <v>90</v>
      </c>
      <c r="B25" s="93" t="s">
        <v>109</v>
      </c>
      <c r="C25" s="386"/>
      <c r="D25" s="386"/>
      <c r="E25" s="81"/>
      <c r="F25" s="81"/>
      <c r="G25" s="81"/>
      <c r="H25" s="77">
        <f>H26</f>
        <v>10200</v>
      </c>
      <c r="I25" s="77">
        <f>I26</f>
        <v>0</v>
      </c>
      <c r="J25" s="78">
        <f>J26</f>
        <v>10200</v>
      </c>
    </row>
    <row r="26" spans="1:10" s="18" customFormat="1" ht="31.5" customHeight="1" thickBot="1">
      <c r="A26" s="97"/>
      <c r="B26" s="105" t="s">
        <v>163</v>
      </c>
      <c r="C26" s="396" t="s">
        <v>50</v>
      </c>
      <c r="D26" s="396"/>
      <c r="E26" s="99" t="s">
        <v>52</v>
      </c>
      <c r="F26" s="99" t="s">
        <v>51</v>
      </c>
      <c r="G26" s="99" t="s">
        <v>9</v>
      </c>
      <c r="H26" s="100">
        <v>10200</v>
      </c>
      <c r="I26" s="100">
        <v>0</v>
      </c>
      <c r="J26" s="101">
        <f>H26+I26</f>
        <v>10200</v>
      </c>
    </row>
    <row r="27" spans="1:10" s="20" customFormat="1" ht="30.75" customHeight="1" thickBot="1">
      <c r="A27" s="29"/>
      <c r="B27" s="26" t="s">
        <v>166</v>
      </c>
      <c r="C27" s="426" t="s">
        <v>54</v>
      </c>
      <c r="D27" s="426"/>
      <c r="E27" s="27"/>
      <c r="F27" s="27"/>
      <c r="G27" s="27"/>
      <c r="H27" s="35">
        <f>H25</f>
        <v>10200</v>
      </c>
      <c r="I27" s="35">
        <f>I25</f>
        <v>0</v>
      </c>
      <c r="J27" s="34">
        <f>H27+I27</f>
        <v>10200</v>
      </c>
    </row>
    <row r="28" spans="1:10" s="20" customFormat="1" ht="25.5" customHeight="1" thickBot="1">
      <c r="A28" s="29"/>
      <c r="B28" s="426" t="s">
        <v>67</v>
      </c>
      <c r="C28" s="426"/>
      <c r="D28" s="426"/>
      <c r="E28" s="426"/>
      <c r="F28" s="426"/>
      <c r="G28" s="27"/>
      <c r="H28" s="35">
        <f>H19+H23+H27</f>
        <v>22529.4</v>
      </c>
      <c r="I28" s="35">
        <f>I19+I23+I27</f>
        <v>0</v>
      </c>
      <c r="J28" s="34">
        <f>H28+I28</f>
        <v>22529.4</v>
      </c>
    </row>
    <row r="29" spans="1:10" s="19" customFormat="1" ht="18.75" thickBot="1">
      <c r="A29" s="106"/>
      <c r="B29" s="388" t="s">
        <v>18</v>
      </c>
      <c r="C29" s="388"/>
      <c r="D29" s="388"/>
      <c r="E29" s="388"/>
      <c r="F29" s="388"/>
      <c r="G29" s="107"/>
      <c r="H29" s="108">
        <f>H28</f>
        <v>22529.4</v>
      </c>
      <c r="I29" s="108">
        <f>I28</f>
        <v>0</v>
      </c>
      <c r="J29" s="109">
        <f>H29+I29</f>
        <v>22529.4</v>
      </c>
    </row>
    <row r="30" spans="1:10" s="4" customFormat="1" ht="18.75" thickBot="1" thickTop="1">
      <c r="A30" s="110" t="s">
        <v>19</v>
      </c>
      <c r="B30" s="389" t="s">
        <v>8</v>
      </c>
      <c r="C30" s="389"/>
      <c r="D30" s="389"/>
      <c r="E30" s="389"/>
      <c r="F30" s="389"/>
      <c r="G30" s="111"/>
      <c r="H30" s="112"/>
      <c r="I30" s="112"/>
      <c r="J30" s="113"/>
    </row>
    <row r="31" spans="1:10" s="12" customFormat="1" ht="15">
      <c r="A31" s="92" t="s">
        <v>30</v>
      </c>
      <c r="B31" s="425" t="s">
        <v>4</v>
      </c>
      <c r="C31" s="425"/>
      <c r="D31" s="425"/>
      <c r="E31" s="425"/>
      <c r="F31" s="425"/>
      <c r="G31" s="114"/>
      <c r="H31" s="115"/>
      <c r="I31" s="115"/>
      <c r="J31" s="116"/>
    </row>
    <row r="32" spans="1:10" s="12" customFormat="1" ht="15.75">
      <c r="A32" s="117" t="s">
        <v>31</v>
      </c>
      <c r="B32" s="384" t="s">
        <v>103</v>
      </c>
      <c r="C32" s="384"/>
      <c r="D32" s="384"/>
      <c r="E32" s="384"/>
      <c r="F32" s="384"/>
      <c r="G32" s="384"/>
      <c r="H32" s="119"/>
      <c r="I32" s="119"/>
      <c r="J32" s="120"/>
    </row>
    <row r="33" spans="1:10" s="12" customFormat="1" ht="25.5">
      <c r="A33" s="92" t="s">
        <v>35</v>
      </c>
      <c r="B33" s="121" t="s">
        <v>61</v>
      </c>
      <c r="C33" s="429" t="s">
        <v>17</v>
      </c>
      <c r="D33" s="429"/>
      <c r="E33" s="94" t="s">
        <v>70</v>
      </c>
      <c r="F33" s="94" t="s">
        <v>55</v>
      </c>
      <c r="G33" s="94" t="s">
        <v>10</v>
      </c>
      <c r="H33" s="77">
        <f>H34+H35</f>
        <v>1400</v>
      </c>
      <c r="I33" s="77">
        <f>I34+I35</f>
        <v>0</v>
      </c>
      <c r="J33" s="78">
        <f>H33+I33</f>
        <v>1400</v>
      </c>
    </row>
    <row r="34" spans="1:10" s="12" customFormat="1" ht="15">
      <c r="A34" s="122"/>
      <c r="B34" s="123" t="s">
        <v>124</v>
      </c>
      <c r="C34" s="374"/>
      <c r="D34" s="374"/>
      <c r="E34" s="124"/>
      <c r="F34" s="124"/>
      <c r="G34" s="124"/>
      <c r="H34" s="125">
        <v>900</v>
      </c>
      <c r="I34" s="126">
        <v>0</v>
      </c>
      <c r="J34" s="127">
        <f>H34+I34</f>
        <v>900</v>
      </c>
    </row>
    <row r="35" spans="1:10" s="12" customFormat="1" ht="15">
      <c r="A35" s="128"/>
      <c r="B35" s="129" t="s">
        <v>125</v>
      </c>
      <c r="C35" s="393"/>
      <c r="D35" s="394"/>
      <c r="E35" s="130"/>
      <c r="F35" s="130"/>
      <c r="G35" s="130"/>
      <c r="H35" s="131">
        <v>500</v>
      </c>
      <c r="I35" s="131">
        <v>0</v>
      </c>
      <c r="J35" s="132">
        <f>H35+I35</f>
        <v>500</v>
      </c>
    </row>
    <row r="36" spans="1:10" s="12" customFormat="1" ht="30" customHeight="1">
      <c r="A36" s="92" t="s">
        <v>36</v>
      </c>
      <c r="B36" s="121" t="s">
        <v>119</v>
      </c>
      <c r="C36" s="429" t="s">
        <v>17</v>
      </c>
      <c r="D36" s="429"/>
      <c r="E36" s="94" t="s">
        <v>118</v>
      </c>
      <c r="F36" s="94" t="s">
        <v>55</v>
      </c>
      <c r="G36" s="94" t="s">
        <v>10</v>
      </c>
      <c r="H36" s="77">
        <f>H37</f>
        <v>500</v>
      </c>
      <c r="I36" s="77">
        <f>I37</f>
        <v>0</v>
      </c>
      <c r="J36" s="78">
        <f>J37</f>
        <v>500</v>
      </c>
    </row>
    <row r="37" spans="1:10" s="12" customFormat="1" ht="24.75" customHeight="1">
      <c r="A37" s="133"/>
      <c r="B37" s="123" t="s">
        <v>126</v>
      </c>
      <c r="C37" s="372"/>
      <c r="D37" s="372"/>
      <c r="E37" s="91"/>
      <c r="F37" s="91"/>
      <c r="G37" s="91"/>
      <c r="H37" s="125">
        <v>500</v>
      </c>
      <c r="I37" s="126">
        <v>0</v>
      </c>
      <c r="J37" s="127">
        <f>H37+I37</f>
        <v>500</v>
      </c>
    </row>
    <row r="38" spans="1:10" s="12" customFormat="1" ht="15">
      <c r="A38" s="92" t="s">
        <v>37</v>
      </c>
      <c r="B38" s="121" t="s">
        <v>111</v>
      </c>
      <c r="C38" s="429" t="s">
        <v>17</v>
      </c>
      <c r="D38" s="429"/>
      <c r="E38" s="94" t="s">
        <v>154</v>
      </c>
      <c r="F38" s="94" t="s">
        <v>59</v>
      </c>
      <c r="G38" s="94" t="s">
        <v>114</v>
      </c>
      <c r="H38" s="77">
        <f>H39</f>
        <v>750</v>
      </c>
      <c r="I38" s="77">
        <f>I39</f>
        <v>0</v>
      </c>
      <c r="J38" s="78">
        <f>H38+I38</f>
        <v>750</v>
      </c>
    </row>
    <row r="39" spans="1:10" s="12" customFormat="1" ht="82.5" customHeight="1" thickBot="1">
      <c r="A39" s="134"/>
      <c r="B39" s="135" t="s">
        <v>152</v>
      </c>
      <c r="C39" s="373"/>
      <c r="D39" s="373"/>
      <c r="E39" s="61"/>
      <c r="F39" s="61"/>
      <c r="G39" s="61"/>
      <c r="H39" s="136">
        <v>750</v>
      </c>
      <c r="I39" s="137">
        <v>0</v>
      </c>
      <c r="J39" s="138">
        <f>H39+I39</f>
        <v>750</v>
      </c>
    </row>
    <row r="40" spans="1:10" s="12" customFormat="1" ht="30.75" thickBot="1">
      <c r="A40" s="139"/>
      <c r="B40" s="140" t="s">
        <v>104</v>
      </c>
      <c r="C40" s="395" t="s">
        <v>17</v>
      </c>
      <c r="D40" s="395"/>
      <c r="E40" s="40"/>
      <c r="F40" s="40"/>
      <c r="G40" s="40"/>
      <c r="H40" s="141">
        <f>H33+H36+H38</f>
        <v>2650</v>
      </c>
      <c r="I40" s="141">
        <f>I33+I36+I38</f>
        <v>0</v>
      </c>
      <c r="J40" s="54">
        <f>J33+J36+J38</f>
        <v>2650</v>
      </c>
    </row>
    <row r="41" spans="1:10" s="12" customFormat="1" ht="15.75">
      <c r="A41" s="142" t="s">
        <v>32</v>
      </c>
      <c r="B41" s="432" t="s">
        <v>5</v>
      </c>
      <c r="C41" s="432"/>
      <c r="D41" s="432"/>
      <c r="E41" s="432"/>
      <c r="F41" s="432"/>
      <c r="G41" s="432"/>
      <c r="H41" s="143"/>
      <c r="I41" s="143"/>
      <c r="J41" s="144"/>
    </row>
    <row r="42" spans="1:14" s="11" customFormat="1" ht="25.5">
      <c r="A42" s="92" t="s">
        <v>33</v>
      </c>
      <c r="B42" s="147" t="s">
        <v>91</v>
      </c>
      <c r="C42" s="429" t="s">
        <v>16</v>
      </c>
      <c r="D42" s="429"/>
      <c r="E42" s="94" t="s">
        <v>75</v>
      </c>
      <c r="F42" s="94" t="s">
        <v>55</v>
      </c>
      <c r="G42" s="94" t="s">
        <v>10</v>
      </c>
      <c r="H42" s="95">
        <f>SUM(H43:H43)</f>
        <v>3073</v>
      </c>
      <c r="I42" s="95">
        <f>SUM(I43:I43)</f>
        <v>0</v>
      </c>
      <c r="J42" s="96">
        <f aca="true" t="shared" si="0" ref="J42:J48">H42+I42</f>
        <v>3073</v>
      </c>
      <c r="K42" s="10"/>
      <c r="L42" s="10"/>
      <c r="M42" s="10"/>
      <c r="N42" s="10"/>
    </row>
    <row r="43" spans="1:14" s="11" customFormat="1" ht="15">
      <c r="A43" s="148"/>
      <c r="B43" s="98" t="s">
        <v>56</v>
      </c>
      <c r="C43" s="396"/>
      <c r="D43" s="396"/>
      <c r="E43" s="99"/>
      <c r="F43" s="99"/>
      <c r="G43" s="99"/>
      <c r="H43" s="149">
        <v>3073</v>
      </c>
      <c r="I43" s="100">
        <v>0</v>
      </c>
      <c r="J43" s="150">
        <f t="shared" si="0"/>
        <v>3073</v>
      </c>
      <c r="K43" s="10"/>
      <c r="L43" s="10"/>
      <c r="M43" s="10"/>
      <c r="N43" s="10"/>
    </row>
    <row r="44" spans="1:14" s="11" customFormat="1" ht="25.5">
      <c r="A44" s="92" t="s">
        <v>130</v>
      </c>
      <c r="B44" s="147" t="s">
        <v>93</v>
      </c>
      <c r="C44" s="429" t="s">
        <v>16</v>
      </c>
      <c r="D44" s="429"/>
      <c r="E44" s="94" t="s">
        <v>77</v>
      </c>
      <c r="F44" s="94" t="s">
        <v>55</v>
      </c>
      <c r="G44" s="94" t="s">
        <v>10</v>
      </c>
      <c r="H44" s="95">
        <f>H45</f>
        <v>1262</v>
      </c>
      <c r="I44" s="95">
        <f>I45</f>
        <v>0</v>
      </c>
      <c r="J44" s="96">
        <f t="shared" si="0"/>
        <v>1262</v>
      </c>
      <c r="K44" s="10"/>
      <c r="L44" s="10"/>
      <c r="M44" s="10"/>
      <c r="N44" s="10"/>
    </row>
    <row r="45" spans="1:14" s="11" customFormat="1" ht="15">
      <c r="A45" s="148"/>
      <c r="B45" s="98" t="s">
        <v>94</v>
      </c>
      <c r="C45" s="396"/>
      <c r="D45" s="396"/>
      <c r="E45" s="99"/>
      <c r="F45" s="99"/>
      <c r="G45" s="99"/>
      <c r="H45" s="149">
        <v>1262</v>
      </c>
      <c r="I45" s="100"/>
      <c r="J45" s="150">
        <f t="shared" si="0"/>
        <v>1262</v>
      </c>
      <c r="K45" s="10"/>
      <c r="L45" s="10"/>
      <c r="M45" s="10"/>
      <c r="N45" s="10"/>
    </row>
    <row r="46" spans="1:14" s="11" customFormat="1" ht="25.5">
      <c r="A46" s="92" t="s">
        <v>131</v>
      </c>
      <c r="B46" s="147" t="s">
        <v>95</v>
      </c>
      <c r="C46" s="429"/>
      <c r="D46" s="429"/>
      <c r="E46" s="94"/>
      <c r="F46" s="94"/>
      <c r="G46" s="94"/>
      <c r="H46" s="95">
        <f>SUM(H47:H48)</f>
        <v>2000</v>
      </c>
      <c r="I46" s="95">
        <f>SUM(I47:I48)</f>
        <v>0</v>
      </c>
      <c r="J46" s="96">
        <f t="shared" si="0"/>
        <v>2000</v>
      </c>
      <c r="K46" s="10"/>
      <c r="L46" s="10"/>
      <c r="M46" s="10"/>
      <c r="N46" s="10"/>
    </row>
    <row r="47" spans="1:14" s="11" customFormat="1" ht="25.5">
      <c r="A47" s="148"/>
      <c r="B47" s="98" t="s">
        <v>127</v>
      </c>
      <c r="C47" s="398" t="s">
        <v>16</v>
      </c>
      <c r="D47" s="398"/>
      <c r="E47" s="151" t="s">
        <v>96</v>
      </c>
      <c r="F47" s="151" t="s">
        <v>55</v>
      </c>
      <c r="G47" s="151" t="s">
        <v>10</v>
      </c>
      <c r="H47" s="149">
        <v>1000</v>
      </c>
      <c r="I47" s="100">
        <v>0</v>
      </c>
      <c r="J47" s="150">
        <f t="shared" si="0"/>
        <v>1000</v>
      </c>
      <c r="K47" s="10"/>
      <c r="L47" s="10"/>
      <c r="M47" s="10"/>
      <c r="N47" s="10"/>
    </row>
    <row r="48" spans="1:14" s="11" customFormat="1" ht="15">
      <c r="A48" s="152"/>
      <c r="B48" s="153" t="s">
        <v>126</v>
      </c>
      <c r="C48" s="391"/>
      <c r="D48" s="392"/>
      <c r="E48" s="154"/>
      <c r="F48" s="154"/>
      <c r="G48" s="154"/>
      <c r="H48" s="155">
        <v>1000</v>
      </c>
      <c r="I48" s="131">
        <v>0</v>
      </c>
      <c r="J48" s="156">
        <f t="shared" si="0"/>
        <v>1000</v>
      </c>
      <c r="K48" s="10"/>
      <c r="L48" s="10"/>
      <c r="M48" s="10"/>
      <c r="N48" s="10"/>
    </row>
    <row r="49" spans="1:14" s="11" customFormat="1" ht="15">
      <c r="A49" s="157" t="s">
        <v>132</v>
      </c>
      <c r="B49" s="158" t="s">
        <v>111</v>
      </c>
      <c r="C49" s="390" t="s">
        <v>16</v>
      </c>
      <c r="D49" s="390"/>
      <c r="E49" s="159" t="s">
        <v>112</v>
      </c>
      <c r="F49" s="159" t="s">
        <v>55</v>
      </c>
      <c r="G49" s="159" t="s">
        <v>10</v>
      </c>
      <c r="H49" s="160">
        <f>H50</f>
        <v>0</v>
      </c>
      <c r="I49" s="160">
        <f>I50</f>
        <v>6462</v>
      </c>
      <c r="J49" s="161">
        <f>I49+H49</f>
        <v>6462</v>
      </c>
      <c r="K49" s="10"/>
      <c r="L49" s="10"/>
      <c r="M49" s="10"/>
      <c r="N49" s="10"/>
    </row>
    <row r="50" spans="1:14" s="11" customFormat="1" ht="37.5">
      <c r="A50" s="162"/>
      <c r="B50" s="163" t="s">
        <v>113</v>
      </c>
      <c r="C50" s="400"/>
      <c r="D50" s="400"/>
      <c r="E50" s="164"/>
      <c r="F50" s="164"/>
      <c r="G50" s="164"/>
      <c r="H50" s="165"/>
      <c r="I50" s="82">
        <v>6462</v>
      </c>
      <c r="J50" s="166">
        <f>H50+I50</f>
        <v>6462</v>
      </c>
      <c r="K50" s="10"/>
      <c r="L50" s="10"/>
      <c r="M50" s="10"/>
      <c r="N50" s="10"/>
    </row>
    <row r="51" spans="1:14" s="11" customFormat="1" ht="15">
      <c r="A51" s="157" t="s">
        <v>133</v>
      </c>
      <c r="B51" s="158" t="s">
        <v>128</v>
      </c>
      <c r="C51" s="390" t="s">
        <v>16</v>
      </c>
      <c r="D51" s="390"/>
      <c r="E51" s="159" t="s">
        <v>129</v>
      </c>
      <c r="F51" s="159" t="s">
        <v>55</v>
      </c>
      <c r="G51" s="159" t="s">
        <v>10</v>
      </c>
      <c r="H51" s="160">
        <f>H52</f>
        <v>500</v>
      </c>
      <c r="I51" s="160">
        <f>I52</f>
        <v>0</v>
      </c>
      <c r="J51" s="161">
        <f>J52</f>
        <v>500</v>
      </c>
      <c r="K51" s="10"/>
      <c r="L51" s="10"/>
      <c r="M51" s="10"/>
      <c r="N51" s="10"/>
    </row>
    <row r="52" spans="1:14" s="11" customFormat="1" ht="15">
      <c r="A52" s="167"/>
      <c r="B52" s="168" t="s">
        <v>28</v>
      </c>
      <c r="C52" s="376"/>
      <c r="D52" s="376"/>
      <c r="E52" s="169"/>
      <c r="F52" s="169"/>
      <c r="G52" s="169"/>
      <c r="H52" s="170">
        <v>500</v>
      </c>
      <c r="I52" s="125">
        <v>0</v>
      </c>
      <c r="J52" s="171">
        <f>H52+I52</f>
        <v>500</v>
      </c>
      <c r="K52" s="10"/>
      <c r="L52" s="10"/>
      <c r="M52" s="10"/>
      <c r="N52" s="10"/>
    </row>
    <row r="53" spans="1:14" s="11" customFormat="1" ht="15">
      <c r="A53" s="92" t="s">
        <v>134</v>
      </c>
      <c r="B53" s="121" t="s">
        <v>111</v>
      </c>
      <c r="C53" s="429" t="s">
        <v>16</v>
      </c>
      <c r="D53" s="429"/>
      <c r="E53" s="94" t="s">
        <v>153</v>
      </c>
      <c r="F53" s="94" t="s">
        <v>59</v>
      </c>
      <c r="G53" s="94" t="s">
        <v>114</v>
      </c>
      <c r="H53" s="77">
        <f>H54</f>
        <v>1800</v>
      </c>
      <c r="I53" s="77">
        <f>I54</f>
        <v>0</v>
      </c>
      <c r="J53" s="78">
        <f>H53+I53</f>
        <v>1800</v>
      </c>
      <c r="K53" s="10"/>
      <c r="L53" s="10"/>
      <c r="M53" s="10"/>
      <c r="N53" s="10"/>
    </row>
    <row r="54" spans="1:14" s="11" customFormat="1" ht="80.25" customHeight="1">
      <c r="A54" s="92"/>
      <c r="B54" s="80" t="s">
        <v>152</v>
      </c>
      <c r="C54" s="386"/>
      <c r="D54" s="386"/>
      <c r="E54" s="81"/>
      <c r="F54" s="81"/>
      <c r="G54" s="81"/>
      <c r="H54" s="74">
        <v>1800</v>
      </c>
      <c r="I54" s="74">
        <v>0</v>
      </c>
      <c r="J54" s="83">
        <f>H54+I54</f>
        <v>1800</v>
      </c>
      <c r="K54" s="10"/>
      <c r="L54" s="10"/>
      <c r="M54" s="10"/>
      <c r="N54" s="10"/>
    </row>
    <row r="55" spans="1:14" s="11" customFormat="1" ht="15.75" thickBot="1">
      <c r="A55" s="55"/>
      <c r="B55" s="49" t="s">
        <v>97</v>
      </c>
      <c r="C55" s="427" t="s">
        <v>16</v>
      </c>
      <c r="D55" s="427"/>
      <c r="E55" s="43"/>
      <c r="F55" s="43"/>
      <c r="G55" s="43"/>
      <c r="H55" s="50">
        <f>H42+H44+H46+H49+H51+H53</f>
        <v>8635</v>
      </c>
      <c r="I55" s="50">
        <f>I42+I44+I46+I49+I51+I53</f>
        <v>6462</v>
      </c>
      <c r="J55" s="56">
        <f>J42+J44+J46+J49+J51+J53</f>
        <v>15097</v>
      </c>
      <c r="K55" s="10"/>
      <c r="L55" s="10"/>
      <c r="M55" s="10"/>
      <c r="N55" s="10"/>
    </row>
    <row r="56" spans="1:14" s="11" customFormat="1" ht="24" customHeight="1">
      <c r="A56" s="172" t="s">
        <v>34</v>
      </c>
      <c r="B56" s="430" t="s">
        <v>6</v>
      </c>
      <c r="C56" s="430"/>
      <c r="D56" s="430"/>
      <c r="E56" s="430"/>
      <c r="F56" s="430"/>
      <c r="G56" s="430"/>
      <c r="H56" s="173"/>
      <c r="I56" s="173"/>
      <c r="J56" s="175"/>
      <c r="K56" s="10"/>
      <c r="L56" s="10"/>
      <c r="M56" s="10"/>
      <c r="N56" s="10"/>
    </row>
    <row r="57" spans="1:14" s="11" customFormat="1" ht="27" customHeight="1">
      <c r="A57" s="157" t="s">
        <v>48</v>
      </c>
      <c r="B57" s="158" t="s">
        <v>68</v>
      </c>
      <c r="C57" s="390" t="s">
        <v>16</v>
      </c>
      <c r="D57" s="390"/>
      <c r="E57" s="159" t="s">
        <v>71</v>
      </c>
      <c r="F57" s="159" t="s">
        <v>55</v>
      </c>
      <c r="G57" s="159" t="s">
        <v>10</v>
      </c>
      <c r="H57" s="176">
        <f>SUM(H58:H61)</f>
        <v>300</v>
      </c>
      <c r="I57" s="176">
        <f>I58+I59+I60</f>
        <v>0</v>
      </c>
      <c r="J57" s="161">
        <f aca="true" t="shared" si="1" ref="J57:J65">H57+I57</f>
        <v>300</v>
      </c>
      <c r="K57" s="10"/>
      <c r="L57" s="10"/>
      <c r="M57" s="10"/>
      <c r="N57" s="10"/>
    </row>
    <row r="58" spans="1:14" s="11" customFormat="1" ht="12" hidden="1">
      <c r="A58" s="177"/>
      <c r="B58" s="178" t="s">
        <v>100</v>
      </c>
      <c r="C58" s="399"/>
      <c r="D58" s="399"/>
      <c r="E58" s="174"/>
      <c r="F58" s="174"/>
      <c r="G58" s="174"/>
      <c r="H58" s="179">
        <v>0</v>
      </c>
      <c r="I58" s="179">
        <v>0</v>
      </c>
      <c r="J58" s="180">
        <f t="shared" si="1"/>
        <v>0</v>
      </c>
      <c r="K58" s="10"/>
      <c r="L58" s="10"/>
      <c r="M58" s="10"/>
      <c r="N58" s="10"/>
    </row>
    <row r="59" spans="1:14" s="11" customFormat="1" ht="12" hidden="1">
      <c r="A59" s="177"/>
      <c r="B59" s="181" t="s">
        <v>101</v>
      </c>
      <c r="C59" s="401"/>
      <c r="D59" s="401"/>
      <c r="E59" s="145"/>
      <c r="F59" s="145"/>
      <c r="G59" s="145"/>
      <c r="H59" s="182">
        <v>0</v>
      </c>
      <c r="I59" s="182">
        <v>0</v>
      </c>
      <c r="J59" s="183">
        <f t="shared" si="1"/>
        <v>0</v>
      </c>
      <c r="K59" s="10"/>
      <c r="L59" s="10"/>
      <c r="M59" s="10"/>
      <c r="N59" s="10"/>
    </row>
    <row r="60" spans="1:14" s="11" customFormat="1" ht="32.25" customHeight="1" hidden="1">
      <c r="A60" s="177"/>
      <c r="B60" s="184" t="s">
        <v>102</v>
      </c>
      <c r="C60" s="375"/>
      <c r="D60" s="375"/>
      <c r="E60" s="62"/>
      <c r="F60" s="62"/>
      <c r="G60" s="62"/>
      <c r="H60" s="185">
        <v>0</v>
      </c>
      <c r="I60" s="185">
        <v>0</v>
      </c>
      <c r="J60" s="186">
        <f t="shared" si="1"/>
        <v>0</v>
      </c>
      <c r="K60" s="10"/>
      <c r="L60" s="10"/>
      <c r="M60" s="10"/>
      <c r="N60" s="10"/>
    </row>
    <row r="61" spans="1:14" s="11" customFormat="1" ht="19.5" customHeight="1">
      <c r="A61" s="187"/>
      <c r="B61" s="181" t="s">
        <v>92</v>
      </c>
      <c r="C61" s="401"/>
      <c r="D61" s="401"/>
      <c r="E61" s="145"/>
      <c r="F61" s="145"/>
      <c r="G61" s="145"/>
      <c r="H61" s="182">
        <v>300</v>
      </c>
      <c r="I61" s="182">
        <v>0</v>
      </c>
      <c r="J61" s="183">
        <f t="shared" si="1"/>
        <v>300</v>
      </c>
      <c r="K61" s="10"/>
      <c r="L61" s="10"/>
      <c r="M61" s="10"/>
      <c r="N61" s="10"/>
    </row>
    <row r="62" spans="1:14" s="11" customFormat="1" ht="24.75" customHeight="1">
      <c r="A62" s="92" t="s">
        <v>115</v>
      </c>
      <c r="B62" s="147" t="s">
        <v>139</v>
      </c>
      <c r="C62" s="429" t="s">
        <v>16</v>
      </c>
      <c r="D62" s="429"/>
      <c r="E62" s="94" t="s">
        <v>116</v>
      </c>
      <c r="F62" s="94" t="s">
        <v>55</v>
      </c>
      <c r="G62" s="94" t="s">
        <v>10</v>
      </c>
      <c r="H62" s="77">
        <f>H63</f>
        <v>400</v>
      </c>
      <c r="I62" s="77">
        <f>I63</f>
        <v>0</v>
      </c>
      <c r="J62" s="96">
        <f t="shared" si="1"/>
        <v>400</v>
      </c>
      <c r="K62" s="10"/>
      <c r="L62" s="10"/>
      <c r="M62" s="10"/>
      <c r="N62" s="10"/>
    </row>
    <row r="63" spans="1:14" s="11" customFormat="1" ht="18" customHeight="1">
      <c r="A63" s="188"/>
      <c r="B63" s="189" t="s">
        <v>28</v>
      </c>
      <c r="C63" s="386"/>
      <c r="D63" s="386"/>
      <c r="E63" s="81"/>
      <c r="F63" s="81"/>
      <c r="G63" s="81"/>
      <c r="H63" s="74">
        <v>400</v>
      </c>
      <c r="I63" s="74">
        <v>0</v>
      </c>
      <c r="J63" s="190">
        <f t="shared" si="1"/>
        <v>400</v>
      </c>
      <c r="K63" s="10"/>
      <c r="L63" s="10"/>
      <c r="M63" s="10"/>
      <c r="N63" s="10"/>
    </row>
    <row r="64" spans="1:14" s="11" customFormat="1" ht="33" customHeight="1">
      <c r="A64" s="92" t="s">
        <v>117</v>
      </c>
      <c r="B64" s="121" t="s">
        <v>111</v>
      </c>
      <c r="C64" s="429" t="s">
        <v>16</v>
      </c>
      <c r="D64" s="429"/>
      <c r="E64" s="94" t="s">
        <v>155</v>
      </c>
      <c r="F64" s="94" t="s">
        <v>59</v>
      </c>
      <c r="G64" s="94" t="s">
        <v>114</v>
      </c>
      <c r="H64" s="77">
        <f>H65</f>
        <v>1150</v>
      </c>
      <c r="I64" s="77">
        <f>I65</f>
        <v>0</v>
      </c>
      <c r="J64" s="96">
        <f t="shared" si="1"/>
        <v>1150</v>
      </c>
      <c r="K64" s="10"/>
      <c r="L64" s="10"/>
      <c r="M64" s="10"/>
      <c r="N64" s="10"/>
    </row>
    <row r="65" spans="1:14" s="11" customFormat="1" ht="67.5" customHeight="1">
      <c r="A65" s="191"/>
      <c r="B65" s="80" t="s">
        <v>152</v>
      </c>
      <c r="C65" s="386"/>
      <c r="D65" s="386"/>
      <c r="E65" s="81"/>
      <c r="F65" s="81"/>
      <c r="G65" s="81"/>
      <c r="H65" s="74">
        <v>1150</v>
      </c>
      <c r="I65" s="74">
        <v>0</v>
      </c>
      <c r="J65" s="190">
        <f t="shared" si="1"/>
        <v>1150</v>
      </c>
      <c r="K65" s="10"/>
      <c r="L65" s="10"/>
      <c r="M65" s="10"/>
      <c r="N65" s="10"/>
    </row>
    <row r="66" spans="1:14" s="11" customFormat="1" ht="24.75" customHeight="1">
      <c r="A66" s="92" t="s">
        <v>148</v>
      </c>
      <c r="B66" s="121" t="s">
        <v>111</v>
      </c>
      <c r="C66" s="460" t="s">
        <v>16</v>
      </c>
      <c r="D66" s="460"/>
      <c r="E66" s="192" t="s">
        <v>157</v>
      </c>
      <c r="F66" s="192" t="s">
        <v>59</v>
      </c>
      <c r="G66" s="192" t="s">
        <v>114</v>
      </c>
      <c r="H66" s="193">
        <f>H67</f>
        <v>600</v>
      </c>
      <c r="I66" s="193">
        <f>I67</f>
        <v>0</v>
      </c>
      <c r="J66" s="194">
        <f>J67</f>
        <v>600</v>
      </c>
      <c r="K66" s="10"/>
      <c r="L66" s="10"/>
      <c r="M66" s="10"/>
      <c r="N66" s="10"/>
    </row>
    <row r="67" spans="1:14" s="11" customFormat="1" ht="79.5" customHeight="1" thickBot="1">
      <c r="A67" s="195"/>
      <c r="B67" s="80" t="s">
        <v>156</v>
      </c>
      <c r="C67" s="386"/>
      <c r="D67" s="386"/>
      <c r="E67" s="81"/>
      <c r="F67" s="81"/>
      <c r="G67" s="81"/>
      <c r="H67" s="74">
        <v>600</v>
      </c>
      <c r="I67" s="74">
        <v>0</v>
      </c>
      <c r="J67" s="190">
        <f>H67+I67</f>
        <v>600</v>
      </c>
      <c r="K67" s="10"/>
      <c r="L67" s="10"/>
      <c r="M67" s="10"/>
      <c r="N67" s="10"/>
    </row>
    <row r="68" spans="1:14" s="11" customFormat="1" ht="37.5" customHeight="1" thickBot="1">
      <c r="A68" s="196"/>
      <c r="B68" s="49" t="s">
        <v>98</v>
      </c>
      <c r="C68" s="427" t="s">
        <v>16</v>
      </c>
      <c r="D68" s="427"/>
      <c r="E68" s="43"/>
      <c r="F68" s="43"/>
      <c r="G68" s="43"/>
      <c r="H68" s="50">
        <f>H57+H62+H64+H66</f>
        <v>2450</v>
      </c>
      <c r="I68" s="50">
        <f>I57+I62+I64+I66</f>
        <v>0</v>
      </c>
      <c r="J68" s="56">
        <f>J57+J62+J64+J66</f>
        <v>2450</v>
      </c>
      <c r="K68" s="10"/>
      <c r="L68" s="10"/>
      <c r="M68" s="10"/>
      <c r="N68" s="10"/>
    </row>
    <row r="69" spans="1:14" s="11" customFormat="1" ht="24" customHeight="1">
      <c r="A69" s="172" t="s">
        <v>78</v>
      </c>
      <c r="B69" s="430" t="s">
        <v>79</v>
      </c>
      <c r="C69" s="430"/>
      <c r="D69" s="430"/>
      <c r="E69" s="430"/>
      <c r="F69" s="430"/>
      <c r="G69" s="430"/>
      <c r="H69" s="173">
        <f>SUM(H58:H61)</f>
        <v>300</v>
      </c>
      <c r="I69" s="173"/>
      <c r="J69" s="175"/>
      <c r="K69" s="10"/>
      <c r="L69" s="10"/>
      <c r="M69" s="10"/>
      <c r="N69" s="10"/>
    </row>
    <row r="70" spans="1:14" s="11" customFormat="1" ht="15">
      <c r="A70" s="157" t="s">
        <v>81</v>
      </c>
      <c r="B70" s="147" t="s">
        <v>80</v>
      </c>
      <c r="C70" s="429" t="s">
        <v>16</v>
      </c>
      <c r="D70" s="429"/>
      <c r="E70" s="94" t="s">
        <v>151</v>
      </c>
      <c r="F70" s="159" t="s">
        <v>59</v>
      </c>
      <c r="G70" s="159" t="s">
        <v>114</v>
      </c>
      <c r="H70" s="176">
        <f>H71</f>
        <v>300</v>
      </c>
      <c r="I70" s="176">
        <f>I71</f>
        <v>0</v>
      </c>
      <c r="J70" s="197">
        <f>J71</f>
        <v>300</v>
      </c>
      <c r="K70" s="10"/>
      <c r="L70" s="10"/>
      <c r="M70" s="10"/>
      <c r="N70" s="10"/>
    </row>
    <row r="71" spans="1:14" s="11" customFormat="1" ht="82.5" customHeight="1" thickBot="1">
      <c r="A71" s="198"/>
      <c r="B71" s="80" t="s">
        <v>152</v>
      </c>
      <c r="C71" s="431"/>
      <c r="D71" s="431"/>
      <c r="E71" s="199"/>
      <c r="F71" s="200"/>
      <c r="G71" s="200"/>
      <c r="H71" s="201">
        <v>300</v>
      </c>
      <c r="I71" s="179">
        <v>0</v>
      </c>
      <c r="J71" s="180">
        <f>H71+I71</f>
        <v>300</v>
      </c>
      <c r="K71" s="10"/>
      <c r="L71" s="10"/>
      <c r="M71" s="10"/>
      <c r="N71" s="10"/>
    </row>
    <row r="72" spans="1:14" s="11" customFormat="1" ht="53.25" customHeight="1" thickBot="1">
      <c r="A72" s="202"/>
      <c r="B72" s="46" t="s">
        <v>99</v>
      </c>
      <c r="C72" s="434" t="s">
        <v>16</v>
      </c>
      <c r="D72" s="434"/>
      <c r="E72" s="203"/>
      <c r="F72" s="203"/>
      <c r="G72" s="203"/>
      <c r="H72" s="47">
        <f>H70</f>
        <v>300</v>
      </c>
      <c r="I72" s="47">
        <f>I70</f>
        <v>0</v>
      </c>
      <c r="J72" s="57">
        <f>J70</f>
        <v>300</v>
      </c>
      <c r="K72" s="10"/>
      <c r="L72" s="10"/>
      <c r="M72" s="10"/>
      <c r="N72" s="10"/>
    </row>
    <row r="73" spans="1:14" s="11" customFormat="1" ht="24" customHeight="1" thickBot="1">
      <c r="A73" s="58"/>
      <c r="B73" s="44" t="s">
        <v>12</v>
      </c>
      <c r="C73" s="428" t="s">
        <v>53</v>
      </c>
      <c r="D73" s="428"/>
      <c r="E73" s="32"/>
      <c r="F73" s="31"/>
      <c r="G73" s="31"/>
      <c r="H73" s="45">
        <f>H55+H68+H40+H72</f>
        <v>14035</v>
      </c>
      <c r="I73" s="45">
        <f>I55+I68+I40+I72</f>
        <v>6462</v>
      </c>
      <c r="J73" s="33">
        <f>J55+J68+J40+J72</f>
        <v>20497</v>
      </c>
      <c r="K73" s="10"/>
      <c r="L73" s="10"/>
      <c r="M73" s="10"/>
      <c r="N73" s="10"/>
    </row>
    <row r="74" spans="1:14" s="11" customFormat="1" ht="24" customHeight="1" thickBot="1">
      <c r="A74" s="244" t="s">
        <v>142</v>
      </c>
      <c r="B74" s="403" t="s">
        <v>143</v>
      </c>
      <c r="C74" s="403"/>
      <c r="D74" s="403"/>
      <c r="E74" s="403"/>
      <c r="F74" s="403"/>
      <c r="G74" s="245"/>
      <c r="H74" s="246"/>
      <c r="I74" s="246"/>
      <c r="J74" s="247"/>
      <c r="K74" s="10"/>
      <c r="L74" s="10"/>
      <c r="M74" s="10"/>
      <c r="N74" s="10"/>
    </row>
    <row r="75" spans="1:14" s="11" customFormat="1" ht="40.5" customHeight="1">
      <c r="A75" s="248" t="s">
        <v>38</v>
      </c>
      <c r="B75" s="249" t="s">
        <v>144</v>
      </c>
      <c r="C75" s="370" t="s">
        <v>145</v>
      </c>
      <c r="D75" s="370"/>
      <c r="E75" s="250" t="s">
        <v>146</v>
      </c>
      <c r="F75" s="250" t="s">
        <v>55</v>
      </c>
      <c r="G75" s="250" t="s">
        <v>10</v>
      </c>
      <c r="H75" s="251">
        <f aca="true" t="shared" si="2" ref="H75:J76">H76</f>
        <v>900</v>
      </c>
      <c r="I75" s="251">
        <f t="shared" si="2"/>
        <v>0</v>
      </c>
      <c r="J75" s="252">
        <f t="shared" si="2"/>
        <v>900</v>
      </c>
      <c r="K75" s="10"/>
      <c r="L75" s="10"/>
      <c r="M75" s="10"/>
      <c r="N75" s="10"/>
    </row>
    <row r="76" spans="1:14" s="11" customFormat="1" ht="24" customHeight="1">
      <c r="A76" s="204"/>
      <c r="B76" s="121" t="s">
        <v>147</v>
      </c>
      <c r="C76" s="371"/>
      <c r="D76" s="371"/>
      <c r="E76" s="205"/>
      <c r="F76" s="118"/>
      <c r="G76" s="118"/>
      <c r="H76" s="77">
        <f t="shared" si="2"/>
        <v>900</v>
      </c>
      <c r="I76" s="77">
        <f t="shared" si="2"/>
        <v>0</v>
      </c>
      <c r="J76" s="78">
        <f t="shared" si="2"/>
        <v>900</v>
      </c>
      <c r="K76" s="10"/>
      <c r="L76" s="10"/>
      <c r="M76" s="10"/>
      <c r="N76" s="10"/>
    </row>
    <row r="77" spans="1:14" s="11" customFormat="1" ht="24" customHeight="1">
      <c r="A77" s="206"/>
      <c r="B77" s="105" t="s">
        <v>28</v>
      </c>
      <c r="C77" s="402"/>
      <c r="D77" s="402"/>
      <c r="E77" s="207"/>
      <c r="F77" s="146"/>
      <c r="G77" s="146"/>
      <c r="H77" s="208">
        <v>900</v>
      </c>
      <c r="I77" s="208">
        <v>0</v>
      </c>
      <c r="J77" s="209">
        <f>H77+I77</f>
        <v>900</v>
      </c>
      <c r="K77" s="10"/>
      <c r="L77" s="10"/>
      <c r="M77" s="10"/>
      <c r="N77" s="10"/>
    </row>
    <row r="78" spans="1:14" s="11" customFormat="1" ht="24" customHeight="1">
      <c r="A78" s="210" t="s">
        <v>158</v>
      </c>
      <c r="B78" s="121" t="s">
        <v>111</v>
      </c>
      <c r="C78" s="460" t="s">
        <v>145</v>
      </c>
      <c r="D78" s="460"/>
      <c r="E78" s="192" t="s">
        <v>159</v>
      </c>
      <c r="F78" s="192" t="s">
        <v>59</v>
      </c>
      <c r="G78" s="192" t="s">
        <v>114</v>
      </c>
      <c r="H78" s="193">
        <f>H79</f>
        <v>400</v>
      </c>
      <c r="I78" s="193">
        <f>I79</f>
        <v>0</v>
      </c>
      <c r="J78" s="194">
        <f>J79</f>
        <v>400</v>
      </c>
      <c r="K78" s="10"/>
      <c r="L78" s="10"/>
      <c r="M78" s="10"/>
      <c r="N78" s="10"/>
    </row>
    <row r="79" spans="1:14" s="11" customFormat="1" ht="79.5" customHeight="1" thickBot="1">
      <c r="A79" s="214"/>
      <c r="B79" s="215" t="s">
        <v>164</v>
      </c>
      <c r="C79" s="461"/>
      <c r="D79" s="461"/>
      <c r="E79" s="213"/>
      <c r="F79" s="213"/>
      <c r="G79" s="213"/>
      <c r="H79" s="216">
        <v>400</v>
      </c>
      <c r="I79" s="216">
        <v>0</v>
      </c>
      <c r="J79" s="217">
        <f>H79+I79</f>
        <v>400</v>
      </c>
      <c r="K79" s="10"/>
      <c r="L79" s="10"/>
      <c r="M79" s="10"/>
      <c r="N79" s="10"/>
    </row>
    <row r="80" spans="1:14" s="11" customFormat="1" ht="24" customHeight="1" thickBot="1">
      <c r="A80" s="218"/>
      <c r="B80" s="219" t="s">
        <v>149</v>
      </c>
      <c r="C80" s="397" t="s">
        <v>150</v>
      </c>
      <c r="D80" s="397"/>
      <c r="E80" s="41"/>
      <c r="F80" s="42"/>
      <c r="G80" s="42"/>
      <c r="H80" s="141">
        <f>H75+H78</f>
        <v>1300</v>
      </c>
      <c r="I80" s="141">
        <f>I75+I78</f>
        <v>0</v>
      </c>
      <c r="J80" s="54">
        <f>J75+J78</f>
        <v>1300</v>
      </c>
      <c r="K80" s="10"/>
      <c r="L80" s="10"/>
      <c r="M80" s="10"/>
      <c r="N80" s="10"/>
    </row>
    <row r="81" spans="1:10" s="12" customFormat="1" ht="24" customHeight="1">
      <c r="A81" s="220" t="s">
        <v>58</v>
      </c>
      <c r="B81" s="433" t="s">
        <v>167</v>
      </c>
      <c r="C81" s="433"/>
      <c r="D81" s="433"/>
      <c r="E81" s="433"/>
      <c r="F81" s="433"/>
      <c r="G81" s="221"/>
      <c r="H81" s="115"/>
      <c r="I81" s="115"/>
      <c r="J81" s="222"/>
    </row>
    <row r="82" spans="1:14" s="11" customFormat="1" ht="18" customHeight="1">
      <c r="A82" s="117"/>
      <c r="B82" s="432" t="s">
        <v>39</v>
      </c>
      <c r="C82" s="432"/>
      <c r="D82" s="432"/>
      <c r="E82" s="432"/>
      <c r="F82" s="432"/>
      <c r="G82" s="432"/>
      <c r="H82" s="119"/>
      <c r="I82" s="119"/>
      <c r="J82" s="120"/>
      <c r="K82" s="10"/>
      <c r="L82" s="10"/>
      <c r="M82" s="10"/>
      <c r="N82" s="10"/>
    </row>
    <row r="83" spans="1:14" s="11" customFormat="1" ht="31.5" customHeight="1">
      <c r="A83" s="92" t="s">
        <v>44</v>
      </c>
      <c r="B83" s="147" t="s">
        <v>57</v>
      </c>
      <c r="C83" s="429"/>
      <c r="D83" s="429"/>
      <c r="E83" s="94"/>
      <c r="F83" s="94"/>
      <c r="G83" s="94"/>
      <c r="H83" s="95">
        <f>H84+H85</f>
        <v>2000</v>
      </c>
      <c r="I83" s="95">
        <f>I84</f>
        <v>0</v>
      </c>
      <c r="J83" s="96">
        <f>H83+I83</f>
        <v>2000</v>
      </c>
      <c r="K83" s="10"/>
      <c r="L83" s="10"/>
      <c r="M83" s="10"/>
      <c r="N83" s="10"/>
    </row>
    <row r="84" spans="1:14" s="11" customFormat="1" ht="30.75" customHeight="1">
      <c r="A84" s="148"/>
      <c r="B84" s="189" t="s">
        <v>162</v>
      </c>
      <c r="C84" s="459" t="s">
        <v>160</v>
      </c>
      <c r="D84" s="459"/>
      <c r="E84" s="212" t="s">
        <v>72</v>
      </c>
      <c r="F84" s="212" t="s">
        <v>55</v>
      </c>
      <c r="G84" s="212" t="s">
        <v>10</v>
      </c>
      <c r="H84" s="74">
        <v>700</v>
      </c>
      <c r="I84" s="74">
        <v>0</v>
      </c>
      <c r="J84" s="190">
        <f>H84+I84</f>
        <v>700</v>
      </c>
      <c r="K84" s="10"/>
      <c r="L84" s="10"/>
      <c r="M84" s="10"/>
      <c r="N84" s="10"/>
    </row>
    <row r="85" spans="1:14" s="11" customFormat="1" ht="25.5" customHeight="1" thickBot="1">
      <c r="A85" s="148"/>
      <c r="B85" s="189" t="s">
        <v>135</v>
      </c>
      <c r="C85" s="462" t="s">
        <v>50</v>
      </c>
      <c r="D85" s="462"/>
      <c r="E85" s="212" t="s">
        <v>72</v>
      </c>
      <c r="F85" s="212" t="s">
        <v>55</v>
      </c>
      <c r="G85" s="212" t="s">
        <v>10</v>
      </c>
      <c r="H85" s="74">
        <v>1300</v>
      </c>
      <c r="I85" s="74">
        <v>0</v>
      </c>
      <c r="J85" s="190">
        <f>H85+I85</f>
        <v>1300</v>
      </c>
      <c r="K85" s="10"/>
      <c r="L85" s="10"/>
      <c r="M85" s="10"/>
      <c r="N85" s="10"/>
    </row>
    <row r="86" spans="1:14" s="11" customFormat="1" ht="44.25" customHeight="1" thickBot="1">
      <c r="A86" s="58"/>
      <c r="B86" s="44" t="s">
        <v>168</v>
      </c>
      <c r="C86" s="454" t="s">
        <v>54</v>
      </c>
      <c r="D86" s="454"/>
      <c r="E86" s="32"/>
      <c r="F86" s="31"/>
      <c r="G86" s="31"/>
      <c r="H86" s="45">
        <f>H83</f>
        <v>2000</v>
      </c>
      <c r="I86" s="45">
        <f>I83</f>
        <v>0</v>
      </c>
      <c r="J86" s="45">
        <f>J83</f>
        <v>2000</v>
      </c>
      <c r="K86" s="10"/>
      <c r="L86" s="10"/>
      <c r="M86" s="10"/>
      <c r="N86" s="10"/>
    </row>
    <row r="87" spans="1:10" s="12" customFormat="1" ht="26.25" customHeight="1">
      <c r="A87" s="223" t="s">
        <v>62</v>
      </c>
      <c r="B87" s="425" t="s">
        <v>43</v>
      </c>
      <c r="C87" s="425"/>
      <c r="D87" s="425"/>
      <c r="E87" s="425"/>
      <c r="F87" s="425"/>
      <c r="G87" s="224"/>
      <c r="H87" s="225"/>
      <c r="I87" s="115"/>
      <c r="J87" s="222"/>
    </row>
    <row r="88" spans="1:10" s="12" customFormat="1" ht="15.75">
      <c r="A88" s="226" t="s">
        <v>46</v>
      </c>
      <c r="B88" s="384" t="s">
        <v>25</v>
      </c>
      <c r="C88" s="384"/>
      <c r="D88" s="384"/>
      <c r="E88" s="384"/>
      <c r="F88" s="384"/>
      <c r="G88" s="227"/>
      <c r="H88" s="95"/>
      <c r="I88" s="119"/>
      <c r="J88" s="96"/>
    </row>
    <row r="89" spans="1:10" s="12" customFormat="1" ht="27" customHeight="1">
      <c r="A89" s="92" t="s">
        <v>140</v>
      </c>
      <c r="B89" s="228" t="s">
        <v>27</v>
      </c>
      <c r="C89" s="458" t="s">
        <v>26</v>
      </c>
      <c r="D89" s="458"/>
      <c r="E89" s="211" t="s">
        <v>73</v>
      </c>
      <c r="F89" s="211" t="s">
        <v>59</v>
      </c>
      <c r="G89" s="211" t="s">
        <v>10</v>
      </c>
      <c r="H89" s="77">
        <f>H90+H91+H92+H93</f>
        <v>4335</v>
      </c>
      <c r="I89" s="77">
        <f>I90+I91+I92+I93</f>
        <v>0</v>
      </c>
      <c r="J89" s="78">
        <f>J90+J91+J92+J93</f>
        <v>4335</v>
      </c>
    </row>
    <row r="90" spans="1:10" s="12" customFormat="1" ht="42" customHeight="1">
      <c r="A90" s="229"/>
      <c r="B90" s="163" t="s">
        <v>136</v>
      </c>
      <c r="C90" s="452"/>
      <c r="D90" s="453"/>
      <c r="E90" s="230"/>
      <c r="F90" s="230"/>
      <c r="G90" s="230"/>
      <c r="H90" s="165">
        <v>1100</v>
      </c>
      <c r="I90" s="165">
        <v>0</v>
      </c>
      <c r="J90" s="166">
        <f>H90+I90</f>
        <v>1100</v>
      </c>
    </row>
    <row r="91" spans="1:10" s="12" customFormat="1" ht="33" customHeight="1">
      <c r="A91" s="229"/>
      <c r="B91" s="163" t="s">
        <v>137</v>
      </c>
      <c r="C91" s="452"/>
      <c r="D91" s="453"/>
      <c r="E91" s="230"/>
      <c r="F91" s="230"/>
      <c r="G91" s="230"/>
      <c r="H91" s="165">
        <v>1300</v>
      </c>
      <c r="I91" s="165">
        <v>0</v>
      </c>
      <c r="J91" s="166">
        <f>H91+I91</f>
        <v>1300</v>
      </c>
    </row>
    <row r="92" spans="1:10" s="12" customFormat="1" ht="31.5" customHeight="1">
      <c r="A92" s="229"/>
      <c r="B92" s="163" t="s">
        <v>169</v>
      </c>
      <c r="C92" s="452"/>
      <c r="D92" s="453"/>
      <c r="E92" s="230"/>
      <c r="F92" s="230"/>
      <c r="G92" s="230"/>
      <c r="H92" s="165">
        <v>1300</v>
      </c>
      <c r="I92" s="165">
        <v>0</v>
      </c>
      <c r="J92" s="166">
        <f>H92+I92</f>
        <v>1300</v>
      </c>
    </row>
    <row r="93" spans="1:10" s="12" customFormat="1" ht="44.25" customHeight="1" thickBot="1">
      <c r="A93" s="229"/>
      <c r="B93" s="163" t="s">
        <v>138</v>
      </c>
      <c r="C93" s="452"/>
      <c r="D93" s="453"/>
      <c r="E93" s="230"/>
      <c r="F93" s="230"/>
      <c r="G93" s="230"/>
      <c r="H93" s="165">
        <v>635</v>
      </c>
      <c r="I93" s="165">
        <v>0</v>
      </c>
      <c r="J93" s="166">
        <f>H93+I93</f>
        <v>635</v>
      </c>
    </row>
    <row r="94" spans="1:10" s="12" customFormat="1" ht="30" customHeight="1" thickBot="1">
      <c r="A94" s="59"/>
      <c r="B94" s="48" t="s">
        <v>105</v>
      </c>
      <c r="C94" s="426" t="s">
        <v>26</v>
      </c>
      <c r="D94" s="426"/>
      <c r="E94" s="26" t="s">
        <v>60</v>
      </c>
      <c r="F94" s="26" t="s">
        <v>59</v>
      </c>
      <c r="G94" s="26" t="s">
        <v>10</v>
      </c>
      <c r="H94" s="35">
        <f>H89</f>
        <v>4335</v>
      </c>
      <c r="I94" s="35">
        <f>I89</f>
        <v>0</v>
      </c>
      <c r="J94" s="34">
        <f>J89</f>
        <v>4335</v>
      </c>
    </row>
    <row r="95" spans="1:10" s="12" customFormat="1" ht="36.75" thickBot="1">
      <c r="A95" s="218"/>
      <c r="B95" s="231" t="s">
        <v>45</v>
      </c>
      <c r="C95" s="457" t="s">
        <v>63</v>
      </c>
      <c r="D95" s="457"/>
      <c r="E95" s="41"/>
      <c r="F95" s="42"/>
      <c r="G95" s="42"/>
      <c r="H95" s="232">
        <f>H94</f>
        <v>4335</v>
      </c>
      <c r="I95" s="232">
        <f>I94</f>
        <v>0</v>
      </c>
      <c r="J95" s="60">
        <f>J94</f>
        <v>4335</v>
      </c>
    </row>
    <row r="96" spans="1:10" s="12" customFormat="1" ht="24" customHeight="1">
      <c r="A96" s="233" t="s">
        <v>141</v>
      </c>
      <c r="B96" s="425" t="s">
        <v>47</v>
      </c>
      <c r="C96" s="425"/>
      <c r="D96" s="425"/>
      <c r="E96" s="425"/>
      <c r="F96" s="425"/>
      <c r="G96" s="221"/>
      <c r="H96" s="115"/>
      <c r="I96" s="115"/>
      <c r="J96" s="116"/>
    </row>
    <row r="97" spans="1:10" s="12" customFormat="1" ht="15">
      <c r="A97" s="234" t="s">
        <v>120</v>
      </c>
      <c r="B97" s="235" t="s">
        <v>110</v>
      </c>
      <c r="C97" s="458"/>
      <c r="D97" s="458"/>
      <c r="E97" s="211"/>
      <c r="F97" s="211"/>
      <c r="G97" s="211"/>
      <c r="H97" s="236">
        <v>800.6</v>
      </c>
      <c r="I97" s="236">
        <v>0</v>
      </c>
      <c r="J97" s="237">
        <f>H97+I97</f>
        <v>800.6</v>
      </c>
    </row>
    <row r="98" spans="1:10" s="12" customFormat="1" ht="27.75" customHeight="1" thickBot="1">
      <c r="A98" s="63"/>
      <c r="B98" s="51" t="s">
        <v>49</v>
      </c>
      <c r="C98" s="385" t="s">
        <v>171</v>
      </c>
      <c r="D98" s="385"/>
      <c r="E98" s="52" t="s">
        <v>74</v>
      </c>
      <c r="F98" s="52" t="s">
        <v>107</v>
      </c>
      <c r="G98" s="52" t="s">
        <v>10</v>
      </c>
      <c r="H98" s="53">
        <f>SUM(H97:H97)</f>
        <v>800.6</v>
      </c>
      <c r="I98" s="53">
        <f>SUM(I97:I97)</f>
        <v>0</v>
      </c>
      <c r="J98" s="64">
        <f>H98+I98</f>
        <v>800.6</v>
      </c>
    </row>
    <row r="99" spans="1:10" s="12" customFormat="1" ht="31.5" customHeight="1" thickBot="1" thickTop="1">
      <c r="A99" s="238"/>
      <c r="B99" s="383" t="s">
        <v>7</v>
      </c>
      <c r="C99" s="383"/>
      <c r="D99" s="383"/>
      <c r="E99" s="383"/>
      <c r="F99" s="383"/>
      <c r="G99" s="239"/>
      <c r="H99" s="240">
        <f>H73+H80+H86+H95+H98</f>
        <v>22470.6</v>
      </c>
      <c r="I99" s="240">
        <f>I73+I80+I86+I95+I98</f>
        <v>6462</v>
      </c>
      <c r="J99" s="241">
        <f>J73+J80+J86+J95+J98</f>
        <v>28932.6</v>
      </c>
    </row>
    <row r="100" spans="1:10" s="13" customFormat="1" ht="55.5" customHeight="1" thickTop="1">
      <c r="A100" s="381" t="s">
        <v>106</v>
      </c>
      <c r="B100" s="382"/>
      <c r="C100" s="382"/>
      <c r="D100" s="382"/>
      <c r="E100" s="382"/>
      <c r="F100" s="382"/>
      <c r="G100" s="382"/>
      <c r="H100" s="242">
        <f>H29+H99</f>
        <v>45000</v>
      </c>
      <c r="I100" s="242">
        <f>I29+I99</f>
        <v>6462</v>
      </c>
      <c r="J100" s="243">
        <f>H100+I100</f>
        <v>51462</v>
      </c>
    </row>
    <row r="101" spans="1:10" ht="12">
      <c r="A101" s="5"/>
      <c r="B101" s="14"/>
      <c r="C101" s="15"/>
      <c r="D101" s="15"/>
      <c r="E101" s="15"/>
      <c r="F101" s="15"/>
      <c r="G101" s="15"/>
      <c r="H101" s="15"/>
      <c r="I101" s="15"/>
      <c r="J101" s="6"/>
    </row>
    <row r="102" spans="1:10" ht="12">
      <c r="A102" s="2"/>
      <c r="B102" s="2"/>
      <c r="C102" s="16"/>
      <c r="D102" s="16"/>
      <c r="E102" s="16"/>
      <c r="F102" s="16"/>
      <c r="G102" s="16"/>
      <c r="H102" s="16"/>
      <c r="I102" s="16"/>
      <c r="J102" s="17"/>
    </row>
  </sheetData>
  <mergeCells count="104">
    <mergeCell ref="C67:D67"/>
    <mergeCell ref="C60:D60"/>
    <mergeCell ref="C57:D57"/>
    <mergeCell ref="C36:D36"/>
    <mergeCell ref="C53:D53"/>
    <mergeCell ref="C54:D54"/>
    <mergeCell ref="C42:D42"/>
    <mergeCell ref="C55:D55"/>
    <mergeCell ref="C51:D51"/>
    <mergeCell ref="C52:D52"/>
    <mergeCell ref="B28:F28"/>
    <mergeCell ref="C33:D33"/>
    <mergeCell ref="C45:D45"/>
    <mergeCell ref="C37:D37"/>
    <mergeCell ref="C38:D38"/>
    <mergeCell ref="C39:D39"/>
    <mergeCell ref="C43:D43"/>
    <mergeCell ref="C34:D34"/>
    <mergeCell ref="B31:F31"/>
    <mergeCell ref="B41:G41"/>
    <mergeCell ref="C77:D77"/>
    <mergeCell ref="C66:D66"/>
    <mergeCell ref="C62:D62"/>
    <mergeCell ref="C61:D61"/>
    <mergeCell ref="B74:F74"/>
    <mergeCell ref="C75:D75"/>
    <mergeCell ref="C76:D76"/>
    <mergeCell ref="C63:D63"/>
    <mergeCell ref="C65:D65"/>
    <mergeCell ref="C64:D64"/>
    <mergeCell ref="C26:D26"/>
    <mergeCell ref="C27:D27"/>
    <mergeCell ref="C80:D80"/>
    <mergeCell ref="C47:D47"/>
    <mergeCell ref="C46:D46"/>
    <mergeCell ref="C44:D44"/>
    <mergeCell ref="C58:D58"/>
    <mergeCell ref="C50:D50"/>
    <mergeCell ref="B56:G56"/>
    <mergeCell ref="C59:D59"/>
    <mergeCell ref="C22:D22"/>
    <mergeCell ref="C21:D21"/>
    <mergeCell ref="C25:D25"/>
    <mergeCell ref="C23:D23"/>
    <mergeCell ref="B32:G32"/>
    <mergeCell ref="B29:F29"/>
    <mergeCell ref="B30:F30"/>
    <mergeCell ref="C49:D49"/>
    <mergeCell ref="C48:D48"/>
    <mergeCell ref="C35:D35"/>
    <mergeCell ref="C40:D40"/>
    <mergeCell ref="B3:J3"/>
    <mergeCell ref="A100:G100"/>
    <mergeCell ref="B99:F99"/>
    <mergeCell ref="B88:F88"/>
    <mergeCell ref="C98:D98"/>
    <mergeCell ref="B96:F96"/>
    <mergeCell ref="A9:J9"/>
    <mergeCell ref="F11:F12"/>
    <mergeCell ref="C17:D17"/>
    <mergeCell ref="B14:F14"/>
    <mergeCell ref="E1:J1"/>
    <mergeCell ref="B15:F15"/>
    <mergeCell ref="B13:F13"/>
    <mergeCell ref="B24:F24"/>
    <mergeCell ref="J11:J12"/>
    <mergeCell ref="E11:E12"/>
    <mergeCell ref="C2:J2"/>
    <mergeCell ref="C4:J4"/>
    <mergeCell ref="C19:D19"/>
    <mergeCell ref="B20:F20"/>
    <mergeCell ref="B16:G16"/>
    <mergeCell ref="C5:J5"/>
    <mergeCell ref="C11:D12"/>
    <mergeCell ref="A7:J7"/>
    <mergeCell ref="A8:J8"/>
    <mergeCell ref="A11:A12"/>
    <mergeCell ref="H11:I11"/>
    <mergeCell ref="B11:B12"/>
    <mergeCell ref="G11:G12"/>
    <mergeCell ref="C94:D94"/>
    <mergeCell ref="C68:D68"/>
    <mergeCell ref="C73:D73"/>
    <mergeCell ref="C70:D70"/>
    <mergeCell ref="B69:G69"/>
    <mergeCell ref="C71:D71"/>
    <mergeCell ref="B82:G82"/>
    <mergeCell ref="B81:F81"/>
    <mergeCell ref="C72:D72"/>
    <mergeCell ref="C83:D83"/>
    <mergeCell ref="C18:D18"/>
    <mergeCell ref="C95:D95"/>
    <mergeCell ref="C97:D97"/>
    <mergeCell ref="C84:D84"/>
    <mergeCell ref="C78:D78"/>
    <mergeCell ref="C79:D79"/>
    <mergeCell ref="C85:D85"/>
    <mergeCell ref="C89:D89"/>
    <mergeCell ref="B87:F87"/>
    <mergeCell ref="C93:D93"/>
    <mergeCell ref="C90:D90"/>
    <mergeCell ref="C91:D91"/>
    <mergeCell ref="C92:D92"/>
    <mergeCell ref="C86:D86"/>
  </mergeCells>
  <printOptions horizontalCentered="1"/>
  <pageMargins left="0.984251968503937" right="0.5905511811023623" top="0.5905511811023623" bottom="0.7874015748031497" header="0.5118110236220472" footer="0.5118110236220472"/>
  <pageSetup fitToHeight="4" fitToWidth="1" horizontalDpi="600" verticalDpi="600" orientation="portrait" paperSize="9" scale="6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view="pageBreakPreview" zoomScale="80" zoomScaleNormal="85" zoomScaleSheetLayoutView="80" workbookViewId="0" topLeftCell="A82">
      <selection activeCell="H94" sqref="H94"/>
    </sheetView>
  </sheetViews>
  <sheetFormatPr defaultColWidth="9.00390625" defaultRowHeight="12.75"/>
  <cols>
    <col min="1" max="1" width="10.625" style="7" customWidth="1"/>
    <col min="2" max="2" width="47.50390625" style="8" customWidth="1"/>
    <col min="3" max="4" width="5.625" style="9" customWidth="1"/>
    <col min="5" max="5" width="11.875" style="9" customWidth="1"/>
    <col min="6" max="6" width="9.625" style="9" customWidth="1"/>
    <col min="7" max="7" width="8.50390625" style="9" customWidth="1"/>
    <col min="8" max="8" width="14.25390625" style="9" customWidth="1"/>
    <col min="9" max="9" width="12.50390625" style="9" hidden="1" customWidth="1"/>
    <col min="10" max="10" width="10.125" style="9" hidden="1" customWidth="1"/>
    <col min="11" max="11" width="15.125" style="3" hidden="1" customWidth="1"/>
    <col min="12" max="16384" width="9.125" style="1" customWidth="1"/>
  </cols>
  <sheetData>
    <row r="1" spans="1:11" ht="18">
      <c r="A1" s="21"/>
      <c r="B1" s="36"/>
      <c r="C1" s="37"/>
      <c r="D1" s="37"/>
      <c r="E1" s="435" t="s">
        <v>76</v>
      </c>
      <c r="F1" s="435"/>
      <c r="G1" s="435"/>
      <c r="H1" s="435"/>
      <c r="I1" s="435"/>
      <c r="J1" s="435"/>
      <c r="K1" s="435"/>
    </row>
    <row r="2" spans="1:11" ht="18">
      <c r="A2" s="21"/>
      <c r="B2" s="36"/>
      <c r="C2" s="435" t="s">
        <v>121</v>
      </c>
      <c r="D2" s="435"/>
      <c r="E2" s="435"/>
      <c r="F2" s="435"/>
      <c r="G2" s="435"/>
      <c r="H2" s="435"/>
      <c r="I2" s="435"/>
      <c r="J2" s="435"/>
      <c r="K2" s="435"/>
    </row>
    <row r="3" spans="1:11" ht="18">
      <c r="A3" s="21"/>
      <c r="B3" s="435" t="s">
        <v>200</v>
      </c>
      <c r="C3" s="435"/>
      <c r="D3" s="435"/>
      <c r="E3" s="435"/>
      <c r="F3" s="435"/>
      <c r="G3" s="435"/>
      <c r="H3" s="435"/>
      <c r="I3" s="435"/>
      <c r="J3" s="435"/>
      <c r="K3" s="435"/>
    </row>
    <row r="4" spans="1:11" ht="18">
      <c r="A4" s="21"/>
      <c r="B4" s="38"/>
      <c r="C4" s="435" t="s">
        <v>199</v>
      </c>
      <c r="D4" s="435"/>
      <c r="E4" s="435"/>
      <c r="F4" s="435"/>
      <c r="G4" s="435"/>
      <c r="H4" s="435"/>
      <c r="I4" s="435"/>
      <c r="J4" s="435"/>
      <c r="K4" s="435"/>
    </row>
    <row r="5" spans="1:11" ht="18">
      <c r="A5" s="21"/>
      <c r="B5" s="36"/>
      <c r="C5" s="435" t="s">
        <v>201</v>
      </c>
      <c r="D5" s="435"/>
      <c r="E5" s="435"/>
      <c r="F5" s="435"/>
      <c r="G5" s="435"/>
      <c r="H5" s="435"/>
      <c r="I5" s="435"/>
      <c r="J5" s="435"/>
      <c r="K5" s="435"/>
    </row>
    <row r="6" spans="1:11" ht="18">
      <c r="A6" s="21"/>
      <c r="B6" s="36"/>
      <c r="C6" s="435" t="s">
        <v>252</v>
      </c>
      <c r="D6" s="435"/>
      <c r="E6" s="435"/>
      <c r="F6" s="435"/>
      <c r="G6" s="435"/>
      <c r="H6" s="435"/>
      <c r="I6" s="435"/>
      <c r="J6" s="435"/>
      <c r="K6" s="435"/>
    </row>
    <row r="7" spans="1:11" ht="18">
      <c r="A7" s="21"/>
      <c r="B7" s="36"/>
      <c r="C7" s="435"/>
      <c r="D7" s="435"/>
      <c r="E7" s="435"/>
      <c r="F7" s="435"/>
      <c r="G7" s="435"/>
      <c r="H7" s="435"/>
      <c r="I7" s="435"/>
      <c r="J7" s="435"/>
      <c r="K7" s="435"/>
    </row>
    <row r="8" spans="1:11" ht="18">
      <c r="A8" s="21"/>
      <c r="B8" s="36"/>
      <c r="C8" s="435"/>
      <c r="D8" s="435"/>
      <c r="E8" s="435"/>
      <c r="F8" s="435"/>
      <c r="G8" s="435"/>
      <c r="H8" s="435"/>
      <c r="I8" s="435"/>
      <c r="J8" s="435"/>
      <c r="K8" s="435"/>
    </row>
    <row r="9" spans="1:11" ht="18">
      <c r="A9" s="21"/>
      <c r="B9" s="36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505" t="s">
        <v>0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</row>
    <row r="11" spans="1:11" ht="15">
      <c r="A11" s="505" t="s">
        <v>1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</row>
    <row r="12" spans="1:11" ht="12" customHeight="1">
      <c r="A12" s="505" t="s">
        <v>255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</row>
    <row r="13" spans="1:11" ht="13.5" thickBo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38.25" customHeight="1" thickBot="1">
      <c r="A14" s="436" t="s">
        <v>2</v>
      </c>
      <c r="B14" s="436" t="s">
        <v>82</v>
      </c>
      <c r="C14" s="436" t="s">
        <v>13</v>
      </c>
      <c r="D14" s="436"/>
      <c r="E14" s="436" t="s">
        <v>14</v>
      </c>
      <c r="F14" s="436" t="s">
        <v>15</v>
      </c>
      <c r="G14" s="436" t="s">
        <v>64</v>
      </c>
      <c r="H14" s="436" t="s">
        <v>202</v>
      </c>
      <c r="I14" s="436"/>
      <c r="J14" s="469"/>
      <c r="K14" s="506" t="s">
        <v>22</v>
      </c>
    </row>
    <row r="15" spans="1:11" ht="17.25" customHeight="1" thickBot="1">
      <c r="A15" s="436"/>
      <c r="B15" s="436"/>
      <c r="C15" s="436"/>
      <c r="D15" s="436"/>
      <c r="E15" s="436"/>
      <c r="F15" s="436"/>
      <c r="G15" s="436"/>
      <c r="H15" s="28" t="s">
        <v>20</v>
      </c>
      <c r="I15" s="28" t="s">
        <v>21</v>
      </c>
      <c r="J15" s="28" t="s">
        <v>197</v>
      </c>
      <c r="K15" s="507"/>
    </row>
    <row r="16" spans="1:11" ht="18">
      <c r="A16" s="307" t="s">
        <v>11</v>
      </c>
      <c r="B16" s="411" t="s">
        <v>3</v>
      </c>
      <c r="C16" s="411"/>
      <c r="D16" s="411"/>
      <c r="E16" s="411"/>
      <c r="F16" s="411"/>
      <c r="G16" s="66"/>
      <c r="H16" s="66"/>
      <c r="I16" s="66"/>
      <c r="J16" s="66"/>
      <c r="K16" s="308"/>
    </row>
    <row r="17" spans="1:11" ht="15">
      <c r="A17" s="304" t="s">
        <v>29</v>
      </c>
      <c r="B17" s="387" t="s">
        <v>65</v>
      </c>
      <c r="C17" s="387"/>
      <c r="D17" s="387"/>
      <c r="E17" s="387"/>
      <c r="F17" s="387"/>
      <c r="G17" s="69"/>
      <c r="H17" s="70"/>
      <c r="I17" s="70"/>
      <c r="J17" s="70"/>
      <c r="K17" s="70"/>
    </row>
    <row r="18" spans="1:11" ht="26.25" customHeight="1">
      <c r="A18" s="306" t="s">
        <v>85</v>
      </c>
      <c r="B18" s="425" t="s">
        <v>4</v>
      </c>
      <c r="C18" s="425"/>
      <c r="D18" s="425"/>
      <c r="E18" s="425"/>
      <c r="F18" s="425"/>
      <c r="G18" s="88"/>
      <c r="H18" s="89"/>
      <c r="I18" s="89"/>
      <c r="J18" s="89"/>
      <c r="K18" s="89"/>
    </row>
    <row r="19" spans="1:11" ht="30">
      <c r="A19" s="310" t="s">
        <v>86</v>
      </c>
      <c r="B19" s="93" t="s">
        <v>257</v>
      </c>
      <c r="C19" s="477" t="s">
        <v>16</v>
      </c>
      <c r="D19" s="477"/>
      <c r="E19" s="404" t="s">
        <v>66</v>
      </c>
      <c r="F19" s="404" t="s">
        <v>51</v>
      </c>
      <c r="G19" s="404" t="s">
        <v>9</v>
      </c>
      <c r="H19" s="95">
        <f>H20</f>
        <v>3000</v>
      </c>
      <c r="I19" s="95" t="e">
        <f>I20+#REF!</f>
        <v>#REF!</v>
      </c>
      <c r="J19" s="95">
        <v>0</v>
      </c>
      <c r="K19" s="95" t="e">
        <f>H19+I19</f>
        <v>#REF!</v>
      </c>
    </row>
    <row r="20" spans="1:11" ht="28.5" customHeight="1">
      <c r="A20" s="309"/>
      <c r="B20" s="189" t="s">
        <v>161</v>
      </c>
      <c r="C20" s="476"/>
      <c r="D20" s="476"/>
      <c r="E20" s="405"/>
      <c r="F20" s="405"/>
      <c r="G20" s="405"/>
      <c r="H20" s="74">
        <v>3000</v>
      </c>
      <c r="I20" s="125">
        <f>50000-50000</f>
        <v>0</v>
      </c>
      <c r="J20" s="125">
        <v>0</v>
      </c>
      <c r="K20" s="126">
        <f>H20+I20</f>
        <v>3000</v>
      </c>
    </row>
    <row r="21" spans="1:11" ht="28.5" customHeight="1">
      <c r="A21" s="310" t="s">
        <v>238</v>
      </c>
      <c r="B21" s="93" t="s">
        <v>256</v>
      </c>
      <c r="C21" s="472" t="s">
        <v>17</v>
      </c>
      <c r="D21" s="473"/>
      <c r="E21" s="406" t="s">
        <v>239</v>
      </c>
      <c r="F21" s="406" t="s">
        <v>51</v>
      </c>
      <c r="G21" s="406" t="s">
        <v>9</v>
      </c>
      <c r="H21" s="193">
        <f>H22</f>
        <v>2000</v>
      </c>
      <c r="I21" s="201"/>
      <c r="J21" s="201"/>
      <c r="K21" s="294"/>
    </row>
    <row r="22" spans="1:11" ht="28.5" customHeight="1">
      <c r="A22" s="362"/>
      <c r="B22" s="363" t="s">
        <v>253</v>
      </c>
      <c r="C22" s="470"/>
      <c r="D22" s="471"/>
      <c r="E22" s="407"/>
      <c r="F22" s="407"/>
      <c r="G22" s="407"/>
      <c r="H22" s="75">
        <v>2000</v>
      </c>
      <c r="I22" s="201"/>
      <c r="J22" s="201"/>
      <c r="K22" s="294"/>
    </row>
    <row r="23" spans="1:11" ht="28.5" customHeight="1">
      <c r="A23" s="310" t="s">
        <v>240</v>
      </c>
      <c r="B23" s="93" t="s">
        <v>241</v>
      </c>
      <c r="C23" s="474" t="s">
        <v>17</v>
      </c>
      <c r="D23" s="475"/>
      <c r="E23" s="404" t="s">
        <v>251</v>
      </c>
      <c r="F23" s="404" t="s">
        <v>51</v>
      </c>
      <c r="G23" s="404" t="s">
        <v>9</v>
      </c>
      <c r="H23" s="193">
        <f>H24</f>
        <v>1000</v>
      </c>
      <c r="I23" s="201"/>
      <c r="J23" s="201"/>
      <c r="K23" s="294"/>
    </row>
    <row r="24" spans="1:11" ht="28.5" customHeight="1" thickBot="1">
      <c r="A24" s="313"/>
      <c r="B24" s="293" t="s">
        <v>242</v>
      </c>
      <c r="C24" s="464"/>
      <c r="D24" s="465"/>
      <c r="E24" s="290"/>
      <c r="F24" s="290"/>
      <c r="G24" s="290"/>
      <c r="H24" s="294">
        <v>1000</v>
      </c>
      <c r="I24" s="201"/>
      <c r="J24" s="201"/>
      <c r="K24" s="294"/>
    </row>
    <row r="25" spans="1:11" ht="30" customHeight="1" thickBot="1">
      <c r="A25" s="311"/>
      <c r="B25" s="26" t="s">
        <v>23</v>
      </c>
      <c r="C25" s="467" t="s">
        <v>53</v>
      </c>
      <c r="D25" s="467"/>
      <c r="E25" s="27"/>
      <c r="F25" s="27"/>
      <c r="G25" s="27"/>
      <c r="H25" s="35">
        <f>H19+H21+H23</f>
        <v>6000</v>
      </c>
      <c r="I25" s="35" t="e">
        <f>I19</f>
        <v>#REF!</v>
      </c>
      <c r="J25" s="35">
        <v>0</v>
      </c>
      <c r="K25" s="35" t="e">
        <f>H25+I25</f>
        <v>#REF!</v>
      </c>
    </row>
    <row r="26" spans="1:11" ht="27.75" customHeight="1">
      <c r="A26" s="306" t="s">
        <v>89</v>
      </c>
      <c r="B26" s="433" t="s">
        <v>165</v>
      </c>
      <c r="C26" s="433"/>
      <c r="D26" s="433"/>
      <c r="E26" s="433"/>
      <c r="F26" s="433"/>
      <c r="G26" s="102"/>
      <c r="H26" s="102"/>
      <c r="I26" s="103"/>
      <c r="J26" s="103"/>
      <c r="K26" s="312"/>
    </row>
    <row r="27" spans="1:11" s="18" customFormat="1" ht="20.25" customHeight="1">
      <c r="A27" s="310" t="s">
        <v>90</v>
      </c>
      <c r="B27" s="93" t="s">
        <v>109</v>
      </c>
      <c r="C27" s="386"/>
      <c r="D27" s="386"/>
      <c r="E27" s="81"/>
      <c r="F27" s="81"/>
      <c r="G27" s="81"/>
      <c r="H27" s="77">
        <f>H28</f>
        <v>1000</v>
      </c>
      <c r="I27" s="77" t="e">
        <f>#REF!+I28+#REF!</f>
        <v>#REF!</v>
      </c>
      <c r="J27" s="77">
        <v>0</v>
      </c>
      <c r="K27" s="77" t="e">
        <f>H27+I27</f>
        <v>#REF!</v>
      </c>
    </row>
    <row r="28" spans="1:11" s="18" customFormat="1" ht="42" customHeight="1" thickBot="1">
      <c r="A28" s="313"/>
      <c r="B28" s="279" t="s">
        <v>196</v>
      </c>
      <c r="C28" s="517" t="s">
        <v>50</v>
      </c>
      <c r="D28" s="517"/>
      <c r="E28" s="408" t="s">
        <v>195</v>
      </c>
      <c r="F28" s="408" t="s">
        <v>51</v>
      </c>
      <c r="G28" s="408" t="s">
        <v>9</v>
      </c>
      <c r="H28" s="280">
        <v>1000</v>
      </c>
      <c r="I28" s="280"/>
      <c r="J28" s="280"/>
      <c r="K28" s="280"/>
    </row>
    <row r="29" spans="1:11" s="20" customFormat="1" ht="30.75" customHeight="1" thickBot="1">
      <c r="A29" s="311"/>
      <c r="B29" s="26" t="s">
        <v>166</v>
      </c>
      <c r="C29" s="478" t="s">
        <v>54</v>
      </c>
      <c r="D29" s="478"/>
      <c r="E29" s="412"/>
      <c r="F29" s="412"/>
      <c r="G29" s="412"/>
      <c r="H29" s="35">
        <f>H27</f>
        <v>1000</v>
      </c>
      <c r="I29" s="35" t="e">
        <f>I27</f>
        <v>#REF!</v>
      </c>
      <c r="J29" s="35">
        <v>0</v>
      </c>
      <c r="K29" s="35" t="e">
        <f>H29+I29</f>
        <v>#REF!</v>
      </c>
    </row>
    <row r="30" spans="1:11" s="20" customFormat="1" ht="25.5" customHeight="1" thickBot="1">
      <c r="A30" s="311"/>
      <c r="B30" s="426" t="s">
        <v>67</v>
      </c>
      <c r="C30" s="426"/>
      <c r="D30" s="426"/>
      <c r="E30" s="426"/>
      <c r="F30" s="426"/>
      <c r="G30" s="27"/>
      <c r="H30" s="35">
        <f>H25+H29</f>
        <v>7000</v>
      </c>
      <c r="I30" s="35" t="e">
        <f>#REF!+I25+I29</f>
        <v>#REF!</v>
      </c>
      <c r="J30" s="35">
        <v>0</v>
      </c>
      <c r="K30" s="35" t="e">
        <f>H30+I30</f>
        <v>#REF!</v>
      </c>
    </row>
    <row r="31" spans="1:11" s="20" customFormat="1" ht="25.5" customHeight="1">
      <c r="A31" s="305" t="s">
        <v>174</v>
      </c>
      <c r="B31" s="518" t="s">
        <v>175</v>
      </c>
      <c r="C31" s="518"/>
      <c r="D31" s="518"/>
      <c r="E31" s="518"/>
      <c r="F31" s="518"/>
      <c r="G31" s="103"/>
      <c r="H31" s="314"/>
      <c r="I31" s="314"/>
      <c r="J31" s="314"/>
      <c r="K31" s="314"/>
    </row>
    <row r="32" spans="1:11" s="20" customFormat="1" ht="45" customHeight="1">
      <c r="A32" s="440" t="s">
        <v>180</v>
      </c>
      <c r="B32" s="105" t="s">
        <v>190</v>
      </c>
      <c r="C32" s="512" t="s">
        <v>176</v>
      </c>
      <c r="D32" s="512"/>
      <c r="E32" s="413" t="s">
        <v>181</v>
      </c>
      <c r="F32" s="413" t="s">
        <v>59</v>
      </c>
      <c r="G32" s="413" t="s">
        <v>114</v>
      </c>
      <c r="H32" s="100">
        <v>4000</v>
      </c>
      <c r="I32" s="100"/>
      <c r="J32" s="100"/>
      <c r="K32" s="100"/>
    </row>
    <row r="33" spans="1:11" s="20" customFormat="1" ht="20.25" customHeight="1" thickBot="1">
      <c r="A33" s="316"/>
      <c r="B33" s="317" t="s">
        <v>177</v>
      </c>
      <c r="C33" s="497" t="s">
        <v>258</v>
      </c>
      <c r="D33" s="497"/>
      <c r="E33" s="263"/>
      <c r="F33" s="263"/>
      <c r="G33" s="263"/>
      <c r="H33" s="281">
        <f>H32</f>
        <v>4000</v>
      </c>
      <c r="I33" s="281" t="e">
        <f>#REF!</f>
        <v>#REF!</v>
      </c>
      <c r="J33" s="281">
        <v>0</v>
      </c>
      <c r="K33" s="281" t="e">
        <f>H33+I33</f>
        <v>#REF!</v>
      </c>
    </row>
    <row r="34" spans="1:11" s="19" customFormat="1" ht="18.75" thickBot="1">
      <c r="A34" s="318"/>
      <c r="B34" s="510" t="s">
        <v>18</v>
      </c>
      <c r="C34" s="510"/>
      <c r="D34" s="510"/>
      <c r="E34" s="510"/>
      <c r="F34" s="510"/>
      <c r="G34" s="253"/>
      <c r="H34" s="254">
        <f>H30+H33</f>
        <v>11000</v>
      </c>
      <c r="I34" s="254" t="e">
        <f>I30</f>
        <v>#REF!</v>
      </c>
      <c r="J34" s="254">
        <v>0</v>
      </c>
      <c r="K34" s="254" t="e">
        <f>H34+I34</f>
        <v>#REF!</v>
      </c>
    </row>
    <row r="35" spans="1:11" s="4" customFormat="1" ht="18.75" thickBot="1" thickTop="1">
      <c r="A35" s="319" t="s">
        <v>19</v>
      </c>
      <c r="B35" s="511" t="s">
        <v>8</v>
      </c>
      <c r="C35" s="511"/>
      <c r="D35" s="511"/>
      <c r="E35" s="511"/>
      <c r="F35" s="511"/>
      <c r="G35" s="255"/>
      <c r="H35" s="256"/>
      <c r="I35" s="256"/>
      <c r="J35" s="256"/>
      <c r="K35" s="256"/>
    </row>
    <row r="36" spans="1:11" s="12" customFormat="1" ht="15">
      <c r="A36" s="320" t="s">
        <v>30</v>
      </c>
      <c r="B36" s="466" t="s">
        <v>4</v>
      </c>
      <c r="C36" s="466"/>
      <c r="D36" s="466"/>
      <c r="E36" s="466"/>
      <c r="F36" s="466"/>
      <c r="G36" s="257"/>
      <c r="H36" s="258"/>
      <c r="I36" s="258"/>
      <c r="J36" s="258"/>
      <c r="K36" s="288"/>
    </row>
    <row r="37" spans="1:11" s="12" customFormat="1" ht="15.75">
      <c r="A37" s="321" t="s">
        <v>31</v>
      </c>
      <c r="B37" s="499" t="s">
        <v>103</v>
      </c>
      <c r="C37" s="499"/>
      <c r="D37" s="499"/>
      <c r="E37" s="499"/>
      <c r="F37" s="499"/>
      <c r="G37" s="499"/>
      <c r="H37" s="259"/>
      <c r="I37" s="259"/>
      <c r="J37" s="259"/>
      <c r="K37" s="259"/>
    </row>
    <row r="38" spans="1:11" s="12" customFormat="1" ht="32.25" customHeight="1">
      <c r="A38" s="320" t="s">
        <v>35</v>
      </c>
      <c r="B38" s="260" t="s">
        <v>194</v>
      </c>
      <c r="C38" s="466" t="s">
        <v>17</v>
      </c>
      <c r="D38" s="466"/>
      <c r="E38" s="414" t="s">
        <v>223</v>
      </c>
      <c r="F38" s="414" t="s">
        <v>55</v>
      </c>
      <c r="G38" s="414" t="s">
        <v>10</v>
      </c>
      <c r="H38" s="276">
        <f>H39</f>
        <v>675.7</v>
      </c>
      <c r="I38" s="276" t="e">
        <f>I39+#REF!</f>
        <v>#REF!</v>
      </c>
      <c r="J38" s="276" t="e">
        <f>J39+#REF!</f>
        <v>#REF!</v>
      </c>
      <c r="K38" s="276" t="e">
        <f>K39+#REF!</f>
        <v>#REF!</v>
      </c>
    </row>
    <row r="39" spans="1:11" s="12" customFormat="1" ht="17.25" customHeight="1">
      <c r="A39" s="321"/>
      <c r="B39" s="344" t="s">
        <v>214</v>
      </c>
      <c r="C39" s="425"/>
      <c r="D39" s="425"/>
      <c r="E39" s="415"/>
      <c r="F39" s="415"/>
      <c r="G39" s="415"/>
      <c r="H39" s="335">
        <v>675.7</v>
      </c>
      <c r="I39" s="302">
        <v>0</v>
      </c>
      <c r="J39" s="322"/>
      <c r="K39" s="287">
        <f>H39+I39+J39</f>
        <v>675.7</v>
      </c>
    </row>
    <row r="40" spans="1:11" s="12" customFormat="1" ht="29.25" customHeight="1">
      <c r="A40" s="320" t="s">
        <v>36</v>
      </c>
      <c r="B40" s="289" t="s">
        <v>178</v>
      </c>
      <c r="C40" s="509" t="s">
        <v>17</v>
      </c>
      <c r="D40" s="509"/>
      <c r="E40" s="416" t="s">
        <v>118</v>
      </c>
      <c r="F40" s="416" t="s">
        <v>55</v>
      </c>
      <c r="G40" s="416" t="s">
        <v>10</v>
      </c>
      <c r="H40" s="288">
        <f>H41</f>
        <v>251</v>
      </c>
      <c r="I40" s="288">
        <f>I41</f>
        <v>0</v>
      </c>
      <c r="J40" s="288">
        <v>0</v>
      </c>
      <c r="K40" s="288">
        <f>K41</f>
        <v>0</v>
      </c>
    </row>
    <row r="41" spans="1:11" s="12" customFormat="1" ht="24.75" customHeight="1">
      <c r="A41" s="325"/>
      <c r="B41" s="261" t="s">
        <v>214</v>
      </c>
      <c r="C41" s="521"/>
      <c r="D41" s="521"/>
      <c r="E41" s="365"/>
      <c r="F41" s="365"/>
      <c r="G41" s="365"/>
      <c r="H41" s="125">
        <v>251</v>
      </c>
      <c r="I41" s="125"/>
      <c r="J41" s="125"/>
      <c r="K41" s="125"/>
    </row>
    <row r="42" spans="1:11" s="12" customFormat="1" ht="15">
      <c r="A42" s="320" t="s">
        <v>37</v>
      </c>
      <c r="B42" s="260" t="s">
        <v>111</v>
      </c>
      <c r="C42" s="466" t="s">
        <v>17</v>
      </c>
      <c r="D42" s="466"/>
      <c r="E42" s="352" t="s">
        <v>154</v>
      </c>
      <c r="F42" s="352" t="s">
        <v>59</v>
      </c>
      <c r="G42" s="352" t="s">
        <v>114</v>
      </c>
      <c r="H42" s="176">
        <f>H43</f>
        <v>2500</v>
      </c>
      <c r="I42" s="176">
        <f>I43</f>
        <v>0</v>
      </c>
      <c r="J42" s="176">
        <v>0</v>
      </c>
      <c r="K42" s="176">
        <f>H42+I42</f>
        <v>2500</v>
      </c>
    </row>
    <row r="43" spans="1:11" s="12" customFormat="1" ht="82.5" customHeight="1" thickBot="1">
      <c r="A43" s="320"/>
      <c r="B43" s="267" t="s">
        <v>152</v>
      </c>
      <c r="C43" s="500"/>
      <c r="D43" s="500"/>
      <c r="E43" s="315"/>
      <c r="F43" s="315"/>
      <c r="G43" s="315"/>
      <c r="H43" s="82">
        <v>2500</v>
      </c>
      <c r="I43" s="136"/>
      <c r="J43" s="136"/>
      <c r="K43" s="136"/>
    </row>
    <row r="44" spans="1:11" s="12" customFormat="1" ht="33" customHeight="1" thickBot="1">
      <c r="A44" s="320" t="s">
        <v>189</v>
      </c>
      <c r="B44" s="260" t="s">
        <v>259</v>
      </c>
      <c r="C44" s="466" t="s">
        <v>17</v>
      </c>
      <c r="D44" s="466"/>
      <c r="E44" s="352" t="s">
        <v>224</v>
      </c>
      <c r="F44" s="352" t="s">
        <v>55</v>
      </c>
      <c r="G44" s="352" t="s">
        <v>10</v>
      </c>
      <c r="H44" s="268">
        <f>H45</f>
        <v>360.2</v>
      </c>
      <c r="I44" s="278">
        <f>I45</f>
        <v>0</v>
      </c>
      <c r="J44" s="278">
        <v>0</v>
      </c>
      <c r="K44" s="278">
        <f>H44+I44</f>
        <v>360.2</v>
      </c>
    </row>
    <row r="45" spans="1:11" s="12" customFormat="1" ht="22.5" customHeight="1" thickBot="1">
      <c r="A45" s="346"/>
      <c r="B45" s="361" t="s">
        <v>214</v>
      </c>
      <c r="C45" s="481"/>
      <c r="D45" s="481"/>
      <c r="E45" s="417"/>
      <c r="F45" s="417"/>
      <c r="G45" s="417"/>
      <c r="H45" s="360">
        <v>360.2</v>
      </c>
      <c r="I45" s="282"/>
      <c r="J45" s="282"/>
      <c r="K45" s="282"/>
    </row>
    <row r="46" spans="1:11" s="12" customFormat="1" ht="30.75" customHeight="1" thickBot="1">
      <c r="A46" s="320" t="s">
        <v>191</v>
      </c>
      <c r="B46" s="260" t="s">
        <v>225</v>
      </c>
      <c r="C46" s="466" t="s">
        <v>17</v>
      </c>
      <c r="D46" s="466"/>
      <c r="E46" s="352" t="s">
        <v>226</v>
      </c>
      <c r="F46" s="352" t="s">
        <v>55</v>
      </c>
      <c r="G46" s="352" t="s">
        <v>10</v>
      </c>
      <c r="H46" s="268">
        <f>H47</f>
        <v>420.7</v>
      </c>
      <c r="I46" s="278">
        <v>0</v>
      </c>
      <c r="J46" s="278">
        <v>0</v>
      </c>
      <c r="K46" s="278">
        <f>H46+I46</f>
        <v>420.7</v>
      </c>
    </row>
    <row r="47" spans="1:11" s="12" customFormat="1" ht="23.25" customHeight="1" thickBot="1">
      <c r="A47" s="320"/>
      <c r="B47" s="267" t="s">
        <v>214</v>
      </c>
      <c r="C47" s="482"/>
      <c r="D47" s="482"/>
      <c r="E47" s="309"/>
      <c r="F47" s="309"/>
      <c r="G47" s="309"/>
      <c r="H47" s="74">
        <v>420.7</v>
      </c>
      <c r="I47" s="291"/>
      <c r="J47" s="291"/>
      <c r="K47" s="291"/>
    </row>
    <row r="48" spans="1:11" s="12" customFormat="1" ht="29.25" customHeight="1" thickBot="1">
      <c r="A48" s="320" t="s">
        <v>227</v>
      </c>
      <c r="B48" s="260" t="s">
        <v>228</v>
      </c>
      <c r="C48" s="466" t="s">
        <v>17</v>
      </c>
      <c r="D48" s="466"/>
      <c r="E48" s="352" t="s">
        <v>230</v>
      </c>
      <c r="F48" s="352" t="s">
        <v>55</v>
      </c>
      <c r="G48" s="352" t="s">
        <v>10</v>
      </c>
      <c r="H48" s="193">
        <f>H49</f>
        <v>1033.2</v>
      </c>
      <c r="I48" s="291"/>
      <c r="J48" s="291"/>
      <c r="K48" s="291"/>
    </row>
    <row r="49" spans="1:11" s="12" customFormat="1" ht="23.25" customHeight="1" thickBot="1">
      <c r="A49" s="326"/>
      <c r="B49" s="273" t="s">
        <v>229</v>
      </c>
      <c r="C49" s="519"/>
      <c r="D49" s="520"/>
      <c r="E49" s="418"/>
      <c r="F49" s="418"/>
      <c r="G49" s="418"/>
      <c r="H49" s="291">
        <f>1050-16.8</f>
        <v>1033.2</v>
      </c>
      <c r="I49" s="291"/>
      <c r="J49" s="291"/>
      <c r="K49" s="291"/>
    </row>
    <row r="50" spans="1:11" s="12" customFormat="1" ht="31.5" thickBot="1">
      <c r="A50" s="327"/>
      <c r="B50" s="140" t="s">
        <v>104</v>
      </c>
      <c r="C50" s="395" t="s">
        <v>17</v>
      </c>
      <c r="D50" s="395"/>
      <c r="E50" s="40"/>
      <c r="F50" s="40"/>
      <c r="G50" s="40"/>
      <c r="H50" s="141">
        <f>H38+H40+H42+H44+H46+H48</f>
        <v>5240.799999999999</v>
      </c>
      <c r="I50" s="141" t="e">
        <f>I38+I40+I42+I44+I46</f>
        <v>#REF!</v>
      </c>
      <c r="J50" s="141" t="e">
        <f>J38+J40+J42+J44+J46</f>
        <v>#REF!</v>
      </c>
      <c r="K50" s="141" t="e">
        <f>H50+I50+J50</f>
        <v>#REF!</v>
      </c>
    </row>
    <row r="51" spans="1:11" s="12" customFormat="1" ht="15.75">
      <c r="A51" s="328" t="s">
        <v>32</v>
      </c>
      <c r="B51" s="432" t="s">
        <v>5</v>
      </c>
      <c r="C51" s="432"/>
      <c r="D51" s="432"/>
      <c r="E51" s="432"/>
      <c r="F51" s="432"/>
      <c r="G51" s="432"/>
      <c r="H51" s="143"/>
      <c r="I51" s="143"/>
      <c r="J51" s="143"/>
      <c r="K51" s="143"/>
    </row>
    <row r="52" spans="1:15" s="11" customFormat="1" ht="25.5">
      <c r="A52" s="320" t="s">
        <v>33</v>
      </c>
      <c r="B52" s="147" t="s">
        <v>91</v>
      </c>
      <c r="C52" s="425" t="s">
        <v>16</v>
      </c>
      <c r="D52" s="425"/>
      <c r="E52" s="306" t="s">
        <v>75</v>
      </c>
      <c r="F52" s="306" t="s">
        <v>55</v>
      </c>
      <c r="G52" s="306" t="s">
        <v>10</v>
      </c>
      <c r="H52" s="95">
        <f>SUM(H53:H53)</f>
        <v>5247.7</v>
      </c>
      <c r="I52" s="95">
        <f>SUM(I53:I53)</f>
        <v>0</v>
      </c>
      <c r="J52" s="95">
        <v>0</v>
      </c>
      <c r="K52" s="95">
        <f aca="true" t="shared" si="0" ref="K52:K57">H52+I52</f>
        <v>5247.7</v>
      </c>
      <c r="L52" s="10"/>
      <c r="M52" s="10"/>
      <c r="N52" s="10"/>
      <c r="O52" s="10"/>
    </row>
    <row r="53" spans="1:15" s="11" customFormat="1" ht="15">
      <c r="A53" s="329"/>
      <c r="B53" s="98" t="s">
        <v>208</v>
      </c>
      <c r="C53" s="516"/>
      <c r="D53" s="516"/>
      <c r="E53" s="419"/>
      <c r="F53" s="419"/>
      <c r="G53" s="419"/>
      <c r="H53" s="149">
        <v>5247.7</v>
      </c>
      <c r="I53" s="100">
        <v>0</v>
      </c>
      <c r="J53" s="100">
        <v>0</v>
      </c>
      <c r="K53" s="149">
        <f t="shared" si="0"/>
        <v>5247.7</v>
      </c>
      <c r="L53" s="10"/>
      <c r="M53" s="10"/>
      <c r="N53" s="10"/>
      <c r="O53" s="10"/>
    </row>
    <row r="54" spans="1:15" s="11" customFormat="1" ht="25.5">
      <c r="A54" s="320" t="s">
        <v>130</v>
      </c>
      <c r="B54" s="147" t="s">
        <v>209</v>
      </c>
      <c r="C54" s="425" t="s">
        <v>16</v>
      </c>
      <c r="D54" s="425"/>
      <c r="E54" s="306" t="s">
        <v>212</v>
      </c>
      <c r="F54" s="306" t="s">
        <v>55</v>
      </c>
      <c r="G54" s="306" t="s">
        <v>10</v>
      </c>
      <c r="H54" s="95">
        <f>H56+H55</f>
        <v>491.6</v>
      </c>
      <c r="I54" s="95">
        <f>I56</f>
        <v>0</v>
      </c>
      <c r="J54" s="95">
        <v>0</v>
      </c>
      <c r="K54" s="95">
        <f t="shared" si="0"/>
        <v>491.6</v>
      </c>
      <c r="L54" s="10"/>
      <c r="M54" s="10"/>
      <c r="N54" s="10"/>
      <c r="O54" s="10"/>
    </row>
    <row r="55" spans="1:15" s="11" customFormat="1" ht="15">
      <c r="A55" s="325"/>
      <c r="B55" s="358" t="s">
        <v>210</v>
      </c>
      <c r="C55" s="379"/>
      <c r="D55" s="463"/>
      <c r="E55" s="420"/>
      <c r="F55" s="420"/>
      <c r="G55" s="420"/>
      <c r="H55" s="359">
        <v>340.3</v>
      </c>
      <c r="I55" s="357"/>
      <c r="J55" s="357"/>
      <c r="K55" s="357"/>
      <c r="L55" s="10"/>
      <c r="M55" s="10"/>
      <c r="N55" s="10"/>
      <c r="O55" s="10"/>
    </row>
    <row r="56" spans="1:15" s="11" customFormat="1" ht="15">
      <c r="A56" s="324"/>
      <c r="B56" s="295" t="s">
        <v>211</v>
      </c>
      <c r="C56" s="515"/>
      <c r="D56" s="515"/>
      <c r="E56" s="421"/>
      <c r="F56" s="421"/>
      <c r="G56" s="421"/>
      <c r="H56" s="296">
        <v>151.3</v>
      </c>
      <c r="I56" s="100"/>
      <c r="J56" s="100"/>
      <c r="K56" s="149"/>
      <c r="L56" s="10"/>
      <c r="M56" s="10"/>
      <c r="N56" s="10"/>
      <c r="O56" s="10"/>
    </row>
    <row r="57" spans="1:15" s="11" customFormat="1" ht="25.5">
      <c r="A57" s="320" t="s">
        <v>131</v>
      </c>
      <c r="B57" s="147" t="s">
        <v>213</v>
      </c>
      <c r="C57" s="425" t="s">
        <v>16</v>
      </c>
      <c r="D57" s="425"/>
      <c r="E57" s="306" t="s">
        <v>215</v>
      </c>
      <c r="F57" s="306" t="s">
        <v>55</v>
      </c>
      <c r="G57" s="306" t="s">
        <v>10</v>
      </c>
      <c r="H57" s="95">
        <f>SUM(H58:H59)</f>
        <v>573.3</v>
      </c>
      <c r="I57" s="95">
        <f>SUM(I58:I59)</f>
        <v>0</v>
      </c>
      <c r="J57" s="95">
        <v>0</v>
      </c>
      <c r="K57" s="95">
        <f t="shared" si="0"/>
        <v>573.3</v>
      </c>
      <c r="L57" s="10"/>
      <c r="M57" s="10"/>
      <c r="N57" s="10"/>
      <c r="O57" s="10"/>
    </row>
    <row r="58" spans="1:15" s="11" customFormat="1" ht="15">
      <c r="A58" s="329"/>
      <c r="B58" s="98" t="s">
        <v>204</v>
      </c>
      <c r="C58" s="403"/>
      <c r="D58" s="403"/>
      <c r="E58" s="351"/>
      <c r="F58" s="351"/>
      <c r="G58" s="351"/>
      <c r="H58" s="149">
        <v>54.8</v>
      </c>
      <c r="I58" s="100"/>
      <c r="J58" s="100"/>
      <c r="K58" s="149"/>
      <c r="L58" s="10"/>
      <c r="M58" s="10"/>
      <c r="N58" s="10"/>
      <c r="O58" s="10"/>
    </row>
    <row r="59" spans="1:15" s="11" customFormat="1" ht="15">
      <c r="A59" s="330"/>
      <c r="B59" s="153" t="s">
        <v>214</v>
      </c>
      <c r="C59" s="468"/>
      <c r="D59" s="468"/>
      <c r="E59" s="422"/>
      <c r="F59" s="422"/>
      <c r="G59" s="422"/>
      <c r="H59" s="292">
        <v>518.5</v>
      </c>
      <c r="I59" s="131"/>
      <c r="J59" s="131"/>
      <c r="K59" s="292"/>
      <c r="L59" s="10"/>
      <c r="M59" s="10"/>
      <c r="N59" s="10"/>
      <c r="O59" s="10"/>
    </row>
    <row r="60" spans="1:15" s="11" customFormat="1" ht="15">
      <c r="A60" s="320" t="s">
        <v>132</v>
      </c>
      <c r="B60" s="147" t="s">
        <v>128</v>
      </c>
      <c r="C60" s="425" t="s">
        <v>16</v>
      </c>
      <c r="D60" s="425"/>
      <c r="E60" s="306" t="s">
        <v>129</v>
      </c>
      <c r="F60" s="306" t="s">
        <v>55</v>
      </c>
      <c r="G60" s="306" t="s">
        <v>10</v>
      </c>
      <c r="H60" s="95">
        <f>H61</f>
        <v>2175.1</v>
      </c>
      <c r="I60" s="95">
        <f>I61</f>
        <v>0</v>
      </c>
      <c r="J60" s="95">
        <v>0</v>
      </c>
      <c r="K60" s="95">
        <f>K61</f>
        <v>2175.1</v>
      </c>
      <c r="L60" s="10"/>
      <c r="M60" s="10"/>
      <c r="N60" s="10"/>
      <c r="O60" s="10"/>
    </row>
    <row r="61" spans="1:15" s="11" customFormat="1" ht="15">
      <c r="A61" s="323"/>
      <c r="B61" s="298" t="s">
        <v>217</v>
      </c>
      <c r="C61" s="480"/>
      <c r="D61" s="480"/>
      <c r="E61" s="423"/>
      <c r="F61" s="423"/>
      <c r="G61" s="423"/>
      <c r="H61" s="299">
        <v>2175.1</v>
      </c>
      <c r="I61" s="126">
        <v>0</v>
      </c>
      <c r="J61" s="126">
        <v>0</v>
      </c>
      <c r="K61" s="299">
        <f aca="true" t="shared" si="1" ref="K61:K69">H61+I61</f>
        <v>2175.1</v>
      </c>
      <c r="L61" s="10"/>
      <c r="M61" s="10"/>
      <c r="N61" s="10"/>
      <c r="O61" s="10"/>
    </row>
    <row r="62" spans="1:15" s="11" customFormat="1" ht="30.75" customHeight="1">
      <c r="A62" s="320" t="s">
        <v>220</v>
      </c>
      <c r="B62" s="332" t="s">
        <v>183</v>
      </c>
      <c r="C62" s="466" t="s">
        <v>16</v>
      </c>
      <c r="D62" s="466"/>
      <c r="E62" s="352" t="s">
        <v>184</v>
      </c>
      <c r="F62" s="352" t="s">
        <v>55</v>
      </c>
      <c r="G62" s="352" t="s">
        <v>10</v>
      </c>
      <c r="H62" s="268">
        <f>H63</f>
        <v>772.4</v>
      </c>
      <c r="I62" s="268" t="e">
        <f>I63+#REF!+#REF!+#REF!+#REF!+#REF!</f>
        <v>#REF!</v>
      </c>
      <c r="J62" s="268">
        <v>0</v>
      </c>
      <c r="K62" s="268" t="e">
        <f t="shared" si="1"/>
        <v>#REF!</v>
      </c>
      <c r="L62" s="10"/>
      <c r="M62" s="10"/>
      <c r="N62" s="10"/>
      <c r="O62" s="10"/>
    </row>
    <row r="63" spans="1:15" s="11" customFormat="1" ht="30.75" customHeight="1">
      <c r="A63" s="333"/>
      <c r="B63" s="261" t="s">
        <v>203</v>
      </c>
      <c r="C63" s="486"/>
      <c r="D63" s="486"/>
      <c r="E63" s="424"/>
      <c r="F63" s="424"/>
      <c r="G63" s="424"/>
      <c r="H63" s="125">
        <v>772.4</v>
      </c>
      <c r="I63" s="125"/>
      <c r="J63" s="125"/>
      <c r="K63" s="125">
        <f t="shared" si="1"/>
        <v>772.4</v>
      </c>
      <c r="L63" s="10"/>
      <c r="M63" s="10"/>
      <c r="N63" s="10"/>
      <c r="O63" s="10"/>
    </row>
    <row r="64" spans="1:15" s="11" customFormat="1" ht="44.25" customHeight="1">
      <c r="A64" s="320" t="s">
        <v>134</v>
      </c>
      <c r="B64" s="260" t="s">
        <v>192</v>
      </c>
      <c r="C64" s="466" t="s">
        <v>16</v>
      </c>
      <c r="D64" s="466"/>
      <c r="E64" s="352" t="s">
        <v>193</v>
      </c>
      <c r="F64" s="352" t="s">
        <v>55</v>
      </c>
      <c r="G64" s="352" t="s">
        <v>10</v>
      </c>
      <c r="H64" s="268">
        <f>H67+H65+H66</f>
        <v>1160.5</v>
      </c>
      <c r="I64" s="268">
        <f>I67</f>
        <v>0</v>
      </c>
      <c r="J64" s="268">
        <v>0</v>
      </c>
      <c r="K64" s="268">
        <f t="shared" si="1"/>
        <v>1160.5</v>
      </c>
      <c r="L64" s="10"/>
      <c r="M64" s="10"/>
      <c r="N64" s="10"/>
      <c r="O64" s="10"/>
    </row>
    <row r="65" spans="1:15" s="11" customFormat="1" ht="18" customHeight="1">
      <c r="A65" s="325"/>
      <c r="B65" s="337" t="s">
        <v>204</v>
      </c>
      <c r="C65" s="483"/>
      <c r="D65" s="484"/>
      <c r="E65" s="365"/>
      <c r="F65" s="365"/>
      <c r="G65" s="365"/>
      <c r="H65" s="283">
        <v>493.5</v>
      </c>
      <c r="I65" s="268"/>
      <c r="J65" s="268"/>
      <c r="K65" s="268"/>
      <c r="L65" s="10"/>
      <c r="M65" s="10"/>
      <c r="N65" s="10"/>
      <c r="O65" s="10"/>
    </row>
    <row r="66" spans="1:15" s="11" customFormat="1" ht="19.5" customHeight="1">
      <c r="A66" s="340"/>
      <c r="B66" s="339" t="s">
        <v>205</v>
      </c>
      <c r="C66" s="377"/>
      <c r="D66" s="378"/>
      <c r="E66" s="437"/>
      <c r="F66" s="437"/>
      <c r="G66" s="437"/>
      <c r="H66" s="284">
        <v>354.1</v>
      </c>
      <c r="I66" s="268"/>
      <c r="J66" s="268"/>
      <c r="K66" s="268"/>
      <c r="L66" s="10"/>
      <c r="M66" s="10"/>
      <c r="N66" s="10"/>
      <c r="O66" s="10"/>
    </row>
    <row r="67" spans="1:15" s="11" customFormat="1" ht="17.25" customHeight="1">
      <c r="A67" s="353"/>
      <c r="B67" s="354" t="s">
        <v>206</v>
      </c>
      <c r="C67" s="479"/>
      <c r="D67" s="479"/>
      <c r="E67" s="438"/>
      <c r="F67" s="438"/>
      <c r="G67" s="438"/>
      <c r="H67" s="262">
        <v>312.9</v>
      </c>
      <c r="I67" s="82"/>
      <c r="J67" s="82"/>
      <c r="K67" s="82">
        <f t="shared" si="1"/>
        <v>312.9</v>
      </c>
      <c r="L67" s="10"/>
      <c r="M67" s="10"/>
      <c r="N67" s="10"/>
      <c r="O67" s="10"/>
    </row>
    <row r="68" spans="1:15" s="11" customFormat="1" ht="26.25" customHeight="1">
      <c r="A68" s="310" t="s">
        <v>221</v>
      </c>
      <c r="B68" s="343" t="s">
        <v>216</v>
      </c>
      <c r="C68" s="425" t="s">
        <v>16</v>
      </c>
      <c r="D68" s="425"/>
      <c r="E68" s="306" t="s">
        <v>219</v>
      </c>
      <c r="F68" s="306" t="s">
        <v>55</v>
      </c>
      <c r="G68" s="306" t="s">
        <v>10</v>
      </c>
      <c r="H68" s="193">
        <f>H69</f>
        <v>459.6</v>
      </c>
      <c r="I68" s="193">
        <f>I69</f>
        <v>0</v>
      </c>
      <c r="J68" s="193">
        <v>0</v>
      </c>
      <c r="K68" s="193">
        <f t="shared" si="1"/>
        <v>459.6</v>
      </c>
      <c r="L68" s="10"/>
      <c r="M68" s="10"/>
      <c r="N68" s="10"/>
      <c r="O68" s="10"/>
    </row>
    <row r="69" spans="1:15" s="11" customFormat="1" ht="24.75" customHeight="1">
      <c r="A69" s="334"/>
      <c r="B69" s="80" t="s">
        <v>214</v>
      </c>
      <c r="C69" s="482"/>
      <c r="D69" s="482"/>
      <c r="E69" s="309"/>
      <c r="F69" s="309"/>
      <c r="G69" s="309"/>
      <c r="H69" s="300">
        <v>459.6</v>
      </c>
      <c r="I69" s="300"/>
      <c r="J69" s="300"/>
      <c r="K69" s="335">
        <f t="shared" si="1"/>
        <v>459.6</v>
      </c>
      <c r="L69" s="10"/>
      <c r="M69" s="10"/>
      <c r="N69" s="10"/>
      <c r="O69" s="10"/>
    </row>
    <row r="70" spans="1:15" s="11" customFormat="1" ht="34.5" customHeight="1">
      <c r="A70" s="355" t="s">
        <v>222</v>
      </c>
      <c r="B70" s="343" t="s">
        <v>198</v>
      </c>
      <c r="C70" s="491" t="s">
        <v>16</v>
      </c>
      <c r="D70" s="491"/>
      <c r="E70" s="404" t="s">
        <v>218</v>
      </c>
      <c r="F70" s="404" t="s">
        <v>55</v>
      </c>
      <c r="G70" s="404" t="s">
        <v>10</v>
      </c>
      <c r="H70" s="356">
        <f>H71</f>
        <v>2733.7</v>
      </c>
      <c r="I70" s="303">
        <v>0</v>
      </c>
      <c r="J70" s="303"/>
      <c r="K70" s="287">
        <f>H70+I70+J70</f>
        <v>2733.7</v>
      </c>
      <c r="L70" s="10"/>
      <c r="M70" s="10"/>
      <c r="N70" s="10"/>
      <c r="O70" s="10"/>
    </row>
    <row r="71" spans="1:15" s="11" customFormat="1" ht="20.25" customHeight="1">
      <c r="A71" s="355"/>
      <c r="B71" s="344" t="s">
        <v>207</v>
      </c>
      <c r="C71" s="487"/>
      <c r="D71" s="488"/>
      <c r="E71" s="404"/>
      <c r="F71" s="404"/>
      <c r="G71" s="404"/>
      <c r="H71" s="300">
        <v>2733.7</v>
      </c>
      <c r="I71" s="286">
        <v>0</v>
      </c>
      <c r="J71" s="286"/>
      <c r="K71" s="349">
        <f>J71</f>
        <v>0</v>
      </c>
      <c r="L71" s="10"/>
      <c r="M71" s="10"/>
      <c r="N71" s="10"/>
      <c r="O71" s="10"/>
    </row>
    <row r="72" spans="1:15" s="11" customFormat="1" ht="16.5" thickBot="1">
      <c r="A72" s="327"/>
      <c r="B72" s="49" t="s">
        <v>97</v>
      </c>
      <c r="C72" s="489" t="s">
        <v>16</v>
      </c>
      <c r="D72" s="489"/>
      <c r="E72" s="439"/>
      <c r="F72" s="439"/>
      <c r="G72" s="439"/>
      <c r="H72" s="50">
        <f>H52+H54+H57+H60+H62+H64+H68+H70</f>
        <v>13613.900000000001</v>
      </c>
      <c r="I72" s="50" t="e">
        <f>I52+I54+I57+#REF!+I60+#REF!+I62+I64+I68+#REF!</f>
        <v>#REF!</v>
      </c>
      <c r="J72" s="50" t="e">
        <f>J70+#REF!</f>
        <v>#REF!</v>
      </c>
      <c r="K72" s="50" t="e">
        <f>K52+K54+K57+#REF!+K60+#REF!+K62+K64+K68+#REF!</f>
        <v>#REF!</v>
      </c>
      <c r="L72" s="10"/>
      <c r="M72" s="10"/>
      <c r="N72" s="10"/>
      <c r="O72" s="10"/>
    </row>
    <row r="73" spans="1:15" s="11" customFormat="1" ht="24" customHeight="1">
      <c r="A73" s="328" t="s">
        <v>34</v>
      </c>
      <c r="B73" s="430" t="s">
        <v>6</v>
      </c>
      <c r="C73" s="430"/>
      <c r="D73" s="430"/>
      <c r="E73" s="430"/>
      <c r="F73" s="430"/>
      <c r="G73" s="430"/>
      <c r="H73" s="173"/>
      <c r="I73" s="173"/>
      <c r="J73" s="173"/>
      <c r="K73" s="173"/>
      <c r="L73" s="10"/>
      <c r="M73" s="10"/>
      <c r="N73" s="10"/>
      <c r="O73" s="10"/>
    </row>
    <row r="74" spans="1:15" s="11" customFormat="1" ht="27.75" customHeight="1">
      <c r="A74" s="320" t="s">
        <v>179</v>
      </c>
      <c r="B74" s="158" t="s">
        <v>260</v>
      </c>
      <c r="C74" s="466" t="s">
        <v>16</v>
      </c>
      <c r="D74" s="466"/>
      <c r="E74" s="352" t="s">
        <v>71</v>
      </c>
      <c r="F74" s="352" t="s">
        <v>55</v>
      </c>
      <c r="G74" s="352" t="s">
        <v>10</v>
      </c>
      <c r="H74" s="176">
        <v>587</v>
      </c>
      <c r="I74" s="176">
        <f>I75+I76+I77</f>
        <v>0</v>
      </c>
      <c r="J74" s="176">
        <v>0</v>
      </c>
      <c r="K74" s="160">
        <f aca="true" t="shared" si="2" ref="K74:K80">H74+I74</f>
        <v>587</v>
      </c>
      <c r="L74" s="10"/>
      <c r="M74" s="10"/>
      <c r="N74" s="10"/>
      <c r="O74" s="10"/>
    </row>
    <row r="75" spans="1:15" s="11" customFormat="1" ht="15">
      <c r="A75" s="330"/>
      <c r="B75" s="265" t="s">
        <v>231</v>
      </c>
      <c r="C75" s="490"/>
      <c r="D75" s="490"/>
      <c r="E75" s="440"/>
      <c r="F75" s="440"/>
      <c r="G75" s="440"/>
      <c r="H75" s="179"/>
      <c r="I75" s="179"/>
      <c r="J75" s="179"/>
      <c r="K75" s="266">
        <f t="shared" si="2"/>
        <v>0</v>
      </c>
      <c r="L75" s="10"/>
      <c r="M75" s="10"/>
      <c r="N75" s="10"/>
      <c r="O75" s="10"/>
    </row>
    <row r="76" spans="1:15" s="11" customFormat="1" ht="15" customHeight="1">
      <c r="A76" s="330"/>
      <c r="B76" s="181" t="s">
        <v>232</v>
      </c>
      <c r="C76" s="504"/>
      <c r="D76" s="504"/>
      <c r="E76" s="441"/>
      <c r="F76" s="441"/>
      <c r="G76" s="441"/>
      <c r="H76" s="182"/>
      <c r="I76" s="182"/>
      <c r="J76" s="182"/>
      <c r="K76" s="155">
        <f t="shared" si="2"/>
        <v>0</v>
      </c>
      <c r="L76" s="10"/>
      <c r="M76" s="10"/>
      <c r="N76" s="10"/>
      <c r="O76" s="10"/>
    </row>
    <row r="77" spans="1:15" s="11" customFormat="1" ht="15">
      <c r="A77" s="330"/>
      <c r="B77" s="181" t="s">
        <v>233</v>
      </c>
      <c r="C77" s="485"/>
      <c r="D77" s="485"/>
      <c r="E77" s="442"/>
      <c r="F77" s="442"/>
      <c r="G77" s="442"/>
      <c r="H77" s="185"/>
      <c r="I77" s="185"/>
      <c r="J77" s="185"/>
      <c r="K77" s="336">
        <f t="shared" si="2"/>
        <v>0</v>
      </c>
      <c r="L77" s="10"/>
      <c r="M77" s="10"/>
      <c r="N77" s="10"/>
      <c r="O77" s="10"/>
    </row>
    <row r="78" spans="1:15" s="11" customFormat="1" ht="24.75" customHeight="1">
      <c r="A78" s="320" t="s">
        <v>48</v>
      </c>
      <c r="B78" s="158" t="s">
        <v>261</v>
      </c>
      <c r="C78" s="466" t="s">
        <v>16</v>
      </c>
      <c r="D78" s="466"/>
      <c r="E78" s="352" t="s">
        <v>116</v>
      </c>
      <c r="F78" s="352" t="s">
        <v>55</v>
      </c>
      <c r="G78" s="352" t="s">
        <v>10</v>
      </c>
      <c r="H78" s="176">
        <f>H79+H80</f>
        <v>1539.1</v>
      </c>
      <c r="I78" s="176">
        <f>I79</f>
        <v>0</v>
      </c>
      <c r="J78" s="176">
        <v>0</v>
      </c>
      <c r="K78" s="160">
        <f t="shared" si="2"/>
        <v>1539.1</v>
      </c>
      <c r="L78" s="10"/>
      <c r="M78" s="10"/>
      <c r="N78" s="10"/>
      <c r="O78" s="10"/>
    </row>
    <row r="79" spans="1:15" s="11" customFormat="1" ht="18" customHeight="1">
      <c r="A79" s="329"/>
      <c r="B79" s="337" t="s">
        <v>186</v>
      </c>
      <c r="C79" s="486"/>
      <c r="D79" s="486"/>
      <c r="E79" s="424"/>
      <c r="F79" s="424"/>
      <c r="G79" s="424"/>
      <c r="H79" s="350">
        <v>762.7</v>
      </c>
      <c r="I79" s="74"/>
      <c r="J79" s="74"/>
      <c r="K79" s="297">
        <f t="shared" si="2"/>
        <v>762.7</v>
      </c>
      <c r="L79" s="10"/>
      <c r="M79" s="10"/>
      <c r="N79" s="10"/>
      <c r="O79" s="10"/>
    </row>
    <row r="80" spans="1:15" s="11" customFormat="1" ht="30.75" customHeight="1">
      <c r="A80" s="446"/>
      <c r="B80" s="339" t="s">
        <v>254</v>
      </c>
      <c r="C80" s="504"/>
      <c r="D80" s="504"/>
      <c r="E80" s="441"/>
      <c r="F80" s="441"/>
      <c r="G80" s="441"/>
      <c r="H80" s="301">
        <v>776.4</v>
      </c>
      <c r="I80" s="82"/>
      <c r="J80" s="82"/>
      <c r="K80" s="165">
        <f t="shared" si="2"/>
        <v>776.4</v>
      </c>
      <c r="L80" s="10"/>
      <c r="M80" s="10"/>
      <c r="N80" s="10"/>
      <c r="O80" s="10"/>
    </row>
    <row r="81" spans="1:15" s="11" customFormat="1" ht="30.75" customHeight="1">
      <c r="A81" s="320" t="s">
        <v>148</v>
      </c>
      <c r="B81" s="158" t="s">
        <v>172</v>
      </c>
      <c r="C81" s="466" t="s">
        <v>16</v>
      </c>
      <c r="D81" s="466"/>
      <c r="E81" s="352" t="s">
        <v>173</v>
      </c>
      <c r="F81" s="352" t="s">
        <v>55</v>
      </c>
      <c r="G81" s="352" t="s">
        <v>10</v>
      </c>
      <c r="H81" s="268">
        <f>H82</f>
        <v>525</v>
      </c>
      <c r="I81" s="268">
        <f>I82</f>
        <v>0</v>
      </c>
      <c r="J81" s="268">
        <v>0</v>
      </c>
      <c r="K81" s="276">
        <f aca="true" t="shared" si="3" ref="K81:K86">H81+I81</f>
        <v>525</v>
      </c>
      <c r="L81" s="10"/>
      <c r="M81" s="10"/>
      <c r="N81" s="10"/>
      <c r="O81" s="10"/>
    </row>
    <row r="82" spans="1:15" s="11" customFormat="1" ht="24" customHeight="1">
      <c r="A82" s="323"/>
      <c r="B82" s="261" t="s">
        <v>236</v>
      </c>
      <c r="C82" s="486"/>
      <c r="D82" s="486"/>
      <c r="E82" s="424"/>
      <c r="F82" s="424"/>
      <c r="G82" s="424"/>
      <c r="H82" s="126">
        <v>525</v>
      </c>
      <c r="I82" s="125"/>
      <c r="J82" s="125"/>
      <c r="K82" s="170">
        <f t="shared" si="3"/>
        <v>525</v>
      </c>
      <c r="L82" s="10"/>
      <c r="M82" s="10"/>
      <c r="N82" s="10"/>
      <c r="O82" s="10"/>
    </row>
    <row r="83" spans="1:15" s="11" customFormat="1" ht="26.25" customHeight="1">
      <c r="A83" s="320" t="s">
        <v>185</v>
      </c>
      <c r="B83" s="332" t="s">
        <v>262</v>
      </c>
      <c r="C83" s="466" t="s">
        <v>16</v>
      </c>
      <c r="D83" s="466"/>
      <c r="E83" s="352" t="s">
        <v>187</v>
      </c>
      <c r="F83" s="352" t="s">
        <v>55</v>
      </c>
      <c r="G83" s="352" t="s">
        <v>10</v>
      </c>
      <c r="H83" s="268">
        <f>H84</f>
        <v>143.3</v>
      </c>
      <c r="I83" s="268">
        <f>I84</f>
        <v>0</v>
      </c>
      <c r="J83" s="268">
        <v>0</v>
      </c>
      <c r="K83" s="276">
        <f t="shared" si="3"/>
        <v>143.3</v>
      </c>
      <c r="L83" s="10"/>
      <c r="M83" s="10"/>
      <c r="N83" s="10"/>
      <c r="O83" s="10"/>
    </row>
    <row r="84" spans="1:15" s="11" customFormat="1" ht="26.25" customHeight="1">
      <c r="A84" s="331"/>
      <c r="B84" s="341" t="s">
        <v>234</v>
      </c>
      <c r="C84" s="500"/>
      <c r="D84" s="500"/>
      <c r="E84" s="315"/>
      <c r="F84" s="315"/>
      <c r="G84" s="315"/>
      <c r="H84" s="300">
        <v>143.3</v>
      </c>
      <c r="I84" s="285"/>
      <c r="J84" s="285"/>
      <c r="K84" s="342">
        <f t="shared" si="3"/>
        <v>143.3</v>
      </c>
      <c r="L84" s="10"/>
      <c r="M84" s="10"/>
      <c r="N84" s="10"/>
      <c r="O84" s="10"/>
    </row>
    <row r="85" spans="1:15" s="11" customFormat="1" ht="26.25" customHeight="1">
      <c r="A85" s="320" t="s">
        <v>188</v>
      </c>
      <c r="B85" s="332" t="s">
        <v>263</v>
      </c>
      <c r="C85" s="466" t="s">
        <v>16</v>
      </c>
      <c r="D85" s="466"/>
      <c r="E85" s="352" t="s">
        <v>182</v>
      </c>
      <c r="F85" s="352" t="s">
        <v>55</v>
      </c>
      <c r="G85" s="352" t="s">
        <v>10</v>
      </c>
      <c r="H85" s="193">
        <f>H86</f>
        <v>1246.6</v>
      </c>
      <c r="I85" s="268">
        <f>I86</f>
        <v>0</v>
      </c>
      <c r="J85" s="268">
        <v>0</v>
      </c>
      <c r="K85" s="276">
        <f t="shared" si="3"/>
        <v>1246.6</v>
      </c>
      <c r="L85" s="10"/>
      <c r="M85" s="10"/>
      <c r="N85" s="10"/>
      <c r="O85" s="10"/>
    </row>
    <row r="86" spans="1:15" s="11" customFormat="1" ht="20.25" customHeight="1">
      <c r="A86" s="331"/>
      <c r="B86" s="341" t="s">
        <v>235</v>
      </c>
      <c r="C86" s="500"/>
      <c r="D86" s="500"/>
      <c r="E86" s="315"/>
      <c r="F86" s="315"/>
      <c r="G86" s="315"/>
      <c r="H86" s="300">
        <v>1246.6</v>
      </c>
      <c r="I86" s="283"/>
      <c r="J86" s="283"/>
      <c r="K86" s="338">
        <f t="shared" si="3"/>
        <v>1246.6</v>
      </c>
      <c r="L86" s="10"/>
      <c r="M86" s="10"/>
      <c r="N86" s="10"/>
      <c r="O86" s="10"/>
    </row>
    <row r="87" spans="1:15" s="11" customFormat="1" ht="37.5" customHeight="1" thickBot="1">
      <c r="A87" s="327"/>
      <c r="B87" s="49" t="s">
        <v>98</v>
      </c>
      <c r="C87" s="514" t="s">
        <v>16</v>
      </c>
      <c r="D87" s="514"/>
      <c r="E87" s="443"/>
      <c r="F87" s="443"/>
      <c r="G87" s="443"/>
      <c r="H87" s="50">
        <f>H74+H78+H81+H83+H85</f>
        <v>4041</v>
      </c>
      <c r="I87" s="50" t="e">
        <f>I74+I78+#REF!+#REF!+I81+#REF!+#REF!+I83+I85+#REF!+#REF!+#REF!</f>
        <v>#REF!</v>
      </c>
      <c r="J87" s="50" t="e">
        <f>J74+J78+#REF!+#REF!+J81+#REF!+#REF!+J83+J85+#REF!+#REF!+#REF!</f>
        <v>#REF!</v>
      </c>
      <c r="K87" s="50" t="e">
        <f>K74+K78+#REF!+#REF!+K81+#REF!+#REF!+K83+K85+#REF!+#REF!+#REF!</f>
        <v>#REF!</v>
      </c>
      <c r="L87" s="10"/>
      <c r="M87" s="10"/>
      <c r="N87" s="10"/>
      <c r="O87" s="10"/>
    </row>
    <row r="88" spans="1:15" s="11" customFormat="1" ht="27" customHeight="1" thickBot="1">
      <c r="A88" s="327"/>
      <c r="B88" s="49" t="s">
        <v>23</v>
      </c>
      <c r="C88" s="495" t="s">
        <v>53</v>
      </c>
      <c r="D88" s="496"/>
      <c r="E88" s="43"/>
      <c r="F88" s="43"/>
      <c r="G88" s="366"/>
      <c r="H88" s="367">
        <f>H50+H72+H87</f>
        <v>22895.7</v>
      </c>
      <c r="I88" s="367"/>
      <c r="J88" s="367"/>
      <c r="K88" s="367"/>
      <c r="L88" s="10"/>
      <c r="M88" s="10"/>
      <c r="N88" s="10"/>
      <c r="O88" s="10"/>
    </row>
    <row r="89" spans="1:15" s="11" customFormat="1" ht="24" customHeight="1" thickBot="1">
      <c r="A89" s="364" t="s">
        <v>142</v>
      </c>
      <c r="B89" s="498" t="s">
        <v>243</v>
      </c>
      <c r="C89" s="498"/>
      <c r="D89" s="498"/>
      <c r="E89" s="498"/>
      <c r="F89" s="498"/>
      <c r="G89" s="269"/>
      <c r="H89" s="270"/>
      <c r="I89" s="270"/>
      <c r="J89" s="270"/>
      <c r="K89" s="270"/>
      <c r="L89" s="10"/>
      <c r="M89" s="10"/>
      <c r="N89" s="10"/>
      <c r="O89" s="10"/>
    </row>
    <row r="90" spans="1:15" s="11" customFormat="1" ht="24" customHeight="1" thickBot="1">
      <c r="A90" s="319" t="s">
        <v>244</v>
      </c>
      <c r="B90" s="492" t="s">
        <v>245</v>
      </c>
      <c r="C90" s="493"/>
      <c r="D90" s="493"/>
      <c r="E90" s="493"/>
      <c r="F90" s="494"/>
      <c r="G90" s="269"/>
      <c r="H90" s="270"/>
      <c r="I90" s="270"/>
      <c r="J90" s="270"/>
      <c r="K90" s="270"/>
      <c r="L90" s="10"/>
      <c r="M90" s="10"/>
      <c r="N90" s="10"/>
      <c r="O90" s="10"/>
    </row>
    <row r="91" spans="1:15" s="11" customFormat="1" ht="40.5" customHeight="1">
      <c r="A91" s="345" t="s">
        <v>38</v>
      </c>
      <c r="B91" s="271" t="s">
        <v>246</v>
      </c>
      <c r="C91" s="502" t="s">
        <v>247</v>
      </c>
      <c r="D91" s="502"/>
      <c r="E91" s="444" t="s">
        <v>264</v>
      </c>
      <c r="F91" s="444" t="s">
        <v>55</v>
      </c>
      <c r="G91" s="444" t="s">
        <v>10</v>
      </c>
      <c r="H91" s="272">
        <f>H92+H93</f>
        <v>513.8</v>
      </c>
      <c r="I91" s="272">
        <f aca="true" t="shared" si="4" ref="I91:K92">I92</f>
        <v>0</v>
      </c>
      <c r="J91" s="272">
        <v>0</v>
      </c>
      <c r="K91" s="272">
        <f t="shared" si="4"/>
        <v>416.4</v>
      </c>
      <c r="L91" s="10"/>
      <c r="M91" s="10"/>
      <c r="N91" s="10"/>
      <c r="O91" s="10"/>
    </row>
    <row r="92" spans="1:15" s="11" customFormat="1" ht="24" customHeight="1">
      <c r="A92" s="365"/>
      <c r="B92" s="337" t="s">
        <v>249</v>
      </c>
      <c r="C92" s="501"/>
      <c r="D92" s="501"/>
      <c r="E92" s="365"/>
      <c r="F92" s="445"/>
      <c r="G92" s="445"/>
      <c r="H92" s="283">
        <v>97.4</v>
      </c>
      <c r="I92" s="176">
        <f t="shared" si="4"/>
        <v>0</v>
      </c>
      <c r="J92" s="176">
        <v>0</v>
      </c>
      <c r="K92" s="176">
        <f t="shared" si="4"/>
        <v>416.4</v>
      </c>
      <c r="L92" s="10"/>
      <c r="M92" s="10"/>
      <c r="N92" s="10"/>
      <c r="O92" s="10"/>
    </row>
    <row r="93" spans="1:15" s="11" customFormat="1" ht="26.25" thickBot="1">
      <c r="A93" s="447"/>
      <c r="B93" s="448" t="s">
        <v>250</v>
      </c>
      <c r="C93" s="503"/>
      <c r="D93" s="503"/>
      <c r="E93" s="447"/>
      <c r="F93" s="449"/>
      <c r="G93" s="449"/>
      <c r="H93" s="450">
        <v>416.4</v>
      </c>
      <c r="I93" s="208"/>
      <c r="J93" s="208"/>
      <c r="K93" s="208">
        <f>H93+I93</f>
        <v>416.4</v>
      </c>
      <c r="L93" s="10"/>
      <c r="M93" s="10"/>
      <c r="N93" s="10"/>
      <c r="O93" s="10"/>
    </row>
    <row r="94" spans="1:15" s="11" customFormat="1" ht="33" customHeight="1" thickBot="1">
      <c r="A94" s="369"/>
      <c r="B94" s="451" t="s">
        <v>248</v>
      </c>
      <c r="C94" s="495" t="s">
        <v>247</v>
      </c>
      <c r="D94" s="496"/>
      <c r="E94" s="368"/>
      <c r="F94" s="368"/>
      <c r="G94" s="368"/>
      <c r="H94" s="47">
        <f>H91</f>
        <v>513.8</v>
      </c>
      <c r="I94" s="264" t="e">
        <f>I91+#REF!</f>
        <v>#REF!</v>
      </c>
      <c r="J94" s="264">
        <v>0</v>
      </c>
      <c r="K94" s="264" t="e">
        <f>K91+#REF!</f>
        <v>#REF!</v>
      </c>
      <c r="L94" s="10"/>
      <c r="M94" s="10"/>
      <c r="N94" s="10"/>
      <c r="O94" s="10"/>
    </row>
    <row r="95" spans="1:11" s="12" customFormat="1" ht="24" customHeight="1">
      <c r="A95" s="346" t="s">
        <v>58</v>
      </c>
      <c r="B95" s="509" t="s">
        <v>47</v>
      </c>
      <c r="C95" s="509"/>
      <c r="D95" s="509"/>
      <c r="E95" s="509"/>
      <c r="F95" s="509"/>
      <c r="G95" s="274"/>
      <c r="H95" s="258"/>
      <c r="I95" s="258"/>
      <c r="J95" s="258"/>
      <c r="K95" s="288"/>
    </row>
    <row r="96" spans="1:11" s="12" customFormat="1" ht="30.75" thickBot="1">
      <c r="A96" s="320" t="s">
        <v>44</v>
      </c>
      <c r="B96" s="277" t="s">
        <v>237</v>
      </c>
      <c r="C96" s="513"/>
      <c r="D96" s="513"/>
      <c r="E96" s="275"/>
      <c r="F96" s="275"/>
      <c r="G96" s="275"/>
      <c r="H96" s="335">
        <v>1285.5</v>
      </c>
      <c r="I96" s="342"/>
      <c r="J96" s="342"/>
      <c r="K96" s="342">
        <f>H96+I96</f>
        <v>1285.5</v>
      </c>
    </row>
    <row r="97" spans="1:11" s="12" customFormat="1" ht="27.75" customHeight="1" thickBot="1">
      <c r="A97" s="369"/>
      <c r="B97" s="451" t="s">
        <v>49</v>
      </c>
      <c r="C97" s="495" t="s">
        <v>171</v>
      </c>
      <c r="D97" s="496"/>
      <c r="E97" s="522" t="s">
        <v>74</v>
      </c>
      <c r="F97" s="368" t="s">
        <v>107</v>
      </c>
      <c r="G97" s="368" t="s">
        <v>10</v>
      </c>
      <c r="H97" s="47">
        <f>SUM(H96:H96)</f>
        <v>1285.5</v>
      </c>
      <c r="I97" s="53">
        <f>SUM(I96:I96)</f>
        <v>0</v>
      </c>
      <c r="J97" s="53">
        <v>0</v>
      </c>
      <c r="K97" s="53">
        <f>H97+I97</f>
        <v>1285.5</v>
      </c>
    </row>
    <row r="98" spans="1:11" s="12" customFormat="1" ht="30.75" customHeight="1" thickBot="1" thickTop="1">
      <c r="A98" s="347"/>
      <c r="B98" s="383" t="s">
        <v>7</v>
      </c>
      <c r="C98" s="383"/>
      <c r="D98" s="383"/>
      <c r="E98" s="383"/>
      <c r="F98" s="383"/>
      <c r="G98" s="239"/>
      <c r="H98" s="240">
        <f>H88+H94+H97</f>
        <v>24695</v>
      </c>
      <c r="I98" s="240" t="e">
        <f>#REF!+I94+#REF!+#REF!+I97</f>
        <v>#REF!</v>
      </c>
      <c r="J98" s="240" t="e">
        <f>#REF!+J94+#REF!+#REF!+J97</f>
        <v>#REF!</v>
      </c>
      <c r="K98" s="240" t="e">
        <f>#REF!+K94+#REF!+#REF!+K97</f>
        <v>#REF!</v>
      </c>
    </row>
    <row r="99" spans="1:11" s="13" customFormat="1" ht="55.5" customHeight="1" thickBot="1" thickTop="1">
      <c r="A99" s="508" t="s">
        <v>106</v>
      </c>
      <c r="B99" s="508"/>
      <c r="C99" s="508"/>
      <c r="D99" s="508"/>
      <c r="E99" s="508"/>
      <c r="F99" s="508"/>
      <c r="G99" s="508"/>
      <c r="H99" s="348">
        <f>H34+H98</f>
        <v>35695</v>
      </c>
      <c r="I99" s="348" t="e">
        <f>I34+I98</f>
        <v>#REF!</v>
      </c>
      <c r="J99" s="348" t="e">
        <f>J34+J98</f>
        <v>#REF!</v>
      </c>
      <c r="K99" s="348" t="e">
        <f>H99+I99+J99</f>
        <v>#REF!</v>
      </c>
    </row>
    <row r="100" spans="1:11" ht="12">
      <c r="A100" s="5"/>
      <c r="B100" s="14"/>
      <c r="C100" s="15"/>
      <c r="D100" s="15"/>
      <c r="E100" s="15"/>
      <c r="F100" s="15"/>
      <c r="G100" s="15"/>
      <c r="H100" s="15"/>
      <c r="I100" s="15"/>
      <c r="J100" s="15"/>
      <c r="K100" s="6"/>
    </row>
    <row r="101" spans="1:11" ht="12">
      <c r="A101" s="2"/>
      <c r="B101" s="2"/>
      <c r="C101" s="16"/>
      <c r="D101" s="16"/>
      <c r="E101" s="16"/>
      <c r="F101" s="16"/>
      <c r="G101" s="16"/>
      <c r="H101" s="16"/>
      <c r="I101" s="16"/>
      <c r="J101" s="16"/>
      <c r="K101" s="17"/>
    </row>
  </sheetData>
  <mergeCells count="103">
    <mergeCell ref="C28:D28"/>
    <mergeCell ref="B31:F31"/>
    <mergeCell ref="C39:D39"/>
    <mergeCell ref="C49:D49"/>
    <mergeCell ref="C42:D42"/>
    <mergeCell ref="C43:D43"/>
    <mergeCell ref="C40:D40"/>
    <mergeCell ref="C41:D41"/>
    <mergeCell ref="C44:D44"/>
    <mergeCell ref="C48:D48"/>
    <mergeCell ref="B34:F34"/>
    <mergeCell ref="B35:F35"/>
    <mergeCell ref="C32:D32"/>
    <mergeCell ref="C96:D96"/>
    <mergeCell ref="C87:D87"/>
    <mergeCell ref="C56:D56"/>
    <mergeCell ref="B51:G51"/>
    <mergeCell ref="C50:D50"/>
    <mergeCell ref="C53:D53"/>
    <mergeCell ref="C82:D82"/>
    <mergeCell ref="A99:G99"/>
    <mergeCell ref="B98:F98"/>
    <mergeCell ref="C97:D97"/>
    <mergeCell ref="B95:F95"/>
    <mergeCell ref="E1:K1"/>
    <mergeCell ref="B16:F16"/>
    <mergeCell ref="K14:K15"/>
    <mergeCell ref="E14:E15"/>
    <mergeCell ref="C2:K2"/>
    <mergeCell ref="C5:K5"/>
    <mergeCell ref="A12:K12"/>
    <mergeCell ref="C4:K4"/>
    <mergeCell ref="B3:K3"/>
    <mergeCell ref="C6:K6"/>
    <mergeCell ref="C7:K7"/>
    <mergeCell ref="C8:K8"/>
    <mergeCell ref="A10:K10"/>
    <mergeCell ref="A11:K11"/>
    <mergeCell ref="A14:A15"/>
    <mergeCell ref="B17:F17"/>
    <mergeCell ref="G14:G15"/>
    <mergeCell ref="F14:F15"/>
    <mergeCell ref="C14:D15"/>
    <mergeCell ref="B14:B15"/>
    <mergeCell ref="C85:D85"/>
    <mergeCell ref="C86:D86"/>
    <mergeCell ref="C83:D83"/>
    <mergeCell ref="C68:D68"/>
    <mergeCell ref="C79:D79"/>
    <mergeCell ref="C80:D80"/>
    <mergeCell ref="C74:D74"/>
    <mergeCell ref="C76:D76"/>
    <mergeCell ref="C78:D78"/>
    <mergeCell ref="C94:D94"/>
    <mergeCell ref="C92:D92"/>
    <mergeCell ref="C91:D91"/>
    <mergeCell ref="C93:D93"/>
    <mergeCell ref="B90:F90"/>
    <mergeCell ref="C88:D88"/>
    <mergeCell ref="C33:D33"/>
    <mergeCell ref="B36:F36"/>
    <mergeCell ref="C64:D64"/>
    <mergeCell ref="B89:F89"/>
    <mergeCell ref="C81:D81"/>
    <mergeCell ref="B37:G37"/>
    <mergeCell ref="C52:D52"/>
    <mergeCell ref="C84:D84"/>
    <mergeCell ref="C77:D77"/>
    <mergeCell ref="C63:D63"/>
    <mergeCell ref="C71:D71"/>
    <mergeCell ref="B73:G73"/>
    <mergeCell ref="C72:D72"/>
    <mergeCell ref="C69:D69"/>
    <mergeCell ref="C75:D75"/>
    <mergeCell ref="C70:D70"/>
    <mergeCell ref="C54:D54"/>
    <mergeCell ref="C45:D45"/>
    <mergeCell ref="C47:D47"/>
    <mergeCell ref="C46:D46"/>
    <mergeCell ref="C67:D67"/>
    <mergeCell ref="C58:D58"/>
    <mergeCell ref="C61:D61"/>
    <mergeCell ref="C57:D57"/>
    <mergeCell ref="C65:D65"/>
    <mergeCell ref="C60:D60"/>
    <mergeCell ref="C62:D62"/>
    <mergeCell ref="H14:J14"/>
    <mergeCell ref="C22:D22"/>
    <mergeCell ref="C21:D21"/>
    <mergeCell ref="C23:D23"/>
    <mergeCell ref="C20:D20"/>
    <mergeCell ref="C19:D19"/>
    <mergeCell ref="B18:F18"/>
    <mergeCell ref="C66:D66"/>
    <mergeCell ref="C55:D55"/>
    <mergeCell ref="C24:D24"/>
    <mergeCell ref="C38:D38"/>
    <mergeCell ref="C25:D25"/>
    <mergeCell ref="B26:F26"/>
    <mergeCell ref="C27:D27"/>
    <mergeCell ref="C59:D59"/>
    <mergeCell ref="B30:F30"/>
    <mergeCell ref="C29:D29"/>
  </mergeCells>
  <printOptions horizontalCentered="1"/>
  <pageMargins left="1.0826771653543308" right="0.8858267716535434" top="0.7874015748031497" bottom="0.7874015748031497" header="0.5118110236220472" footer="0.5118110236220472"/>
  <pageSetup fitToHeight="1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2011-11-14T13:58:25Z</cp:lastPrinted>
  <dcterms:created xsi:type="dcterms:W3CDTF">2005-01-13T11:18:31Z</dcterms:created>
  <dcterms:modified xsi:type="dcterms:W3CDTF">2011-11-15T06:09:48Z</dcterms:modified>
  <cp:category/>
  <cp:version/>
  <cp:contentType/>
  <cp:contentStatus/>
</cp:coreProperties>
</file>