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8" windowWidth="9720" windowHeight="6348" activeTab="0"/>
  </bookViews>
  <sheets>
    <sheet name="табл 6" sheetId="1" r:id="rId1"/>
  </sheets>
  <definedNames>
    <definedName name="_xlnm._FilterDatabase" localSheetId="0" hidden="1">'табл 6'!$B$5:$G$156</definedName>
    <definedName name="_xlnm.Print_Titles" localSheetId="0">'табл 6'!$6:$6</definedName>
    <definedName name="_xlnm.Print_Area" localSheetId="0">'табл 6'!$A$1:$I$156</definedName>
  </definedNames>
  <calcPr fullCalcOnLoad="1"/>
</workbook>
</file>

<file path=xl/sharedStrings.xml><?xml version="1.0" encoding="utf-8"?>
<sst xmlns="http://schemas.openxmlformats.org/spreadsheetml/2006/main" count="600" uniqueCount="146">
  <si>
    <t/>
  </si>
  <si>
    <t>№ п/п</t>
  </si>
  <si>
    <t>2</t>
  </si>
  <si>
    <t>ИТОГО:</t>
  </si>
  <si>
    <t>3</t>
  </si>
  <si>
    <t>4</t>
  </si>
  <si>
    <t>5</t>
  </si>
  <si>
    <t>6</t>
  </si>
  <si>
    <t>7</t>
  </si>
  <si>
    <t>в том числе подпрограммы:</t>
  </si>
  <si>
    <t>8</t>
  </si>
  <si>
    <t>9</t>
  </si>
  <si>
    <t>11</t>
  </si>
  <si>
    <t>12</t>
  </si>
  <si>
    <t>13</t>
  </si>
  <si>
    <t>Социальная поддержка граждан пожилого возраста и инвалидов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</si>
  <si>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</si>
  <si>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</si>
  <si>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</si>
  <si>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</si>
  <si>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</si>
  <si>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</si>
  <si>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Выполнение функций органами местного самоуправления</t>
  </si>
  <si>
    <t>500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</si>
  <si>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</si>
  <si>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</si>
  <si>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</si>
  <si>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</si>
  <si>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Образование</t>
  </si>
  <si>
    <t>0700</t>
  </si>
  <si>
    <t>0709</t>
  </si>
  <si>
    <t>Другие вопросы в области образования</t>
  </si>
  <si>
    <t>Социальная политика</t>
  </si>
  <si>
    <t>1000</t>
  </si>
  <si>
    <t>1003</t>
  </si>
  <si>
    <t>Социальное обеспечение населения</t>
  </si>
  <si>
    <t>0400</t>
  </si>
  <si>
    <t>0405</t>
  </si>
  <si>
    <t>Национальная экономика</t>
  </si>
  <si>
    <t>Сельское хозяйство и рыболовство</t>
  </si>
  <si>
    <t>0412</t>
  </si>
  <si>
    <t>Другие вопросы в области национальной экономики</t>
  </si>
  <si>
    <t>Программа "Лето"</t>
  </si>
  <si>
    <t>0702</t>
  </si>
  <si>
    <t>Общее образование</t>
  </si>
  <si>
    <t>Подпрограмма "Старшее поколение"</t>
  </si>
  <si>
    <t>Подпрограмма "Инвалиды"</t>
  </si>
  <si>
    <t>0701</t>
  </si>
  <si>
    <t>Дошкольное образование</t>
  </si>
  <si>
    <t>14</t>
  </si>
  <si>
    <t xml:space="preserve">Поддержка граждан, нуждающихся в улучшении жилищных условий, в том числе молодежи на 2010 -2012 годы  </t>
  </si>
  <si>
    <t>Сохранение и восстановление плодородия почв земель сельскохозяйственного назначения и агроландшафтов Кировского района Ленинградской области на 2010-2012 годы</t>
  </si>
  <si>
    <t>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</t>
  </si>
  <si>
    <t>Мероприятия по оснащению приборами учета энергоресурсов  муниципальных дошкольных учреждений в рамках ДЦП</t>
  </si>
  <si>
    <t>Противопожарная безопасность учреждений культуры МО Кировский район Ленинградской области на 2011-2012 годы</t>
  </si>
  <si>
    <t xml:space="preserve">Проектирование и монтаж охранно-пожарной сигнализации в учреждениях дополнительного образования (ДМХШ)  в рамках ДЦП </t>
  </si>
  <si>
    <t>Проектирование и монтаж охранно-пожарной сигнализации в учреждениях культуры (МУК "ЦМБ")  в рамках ДЦП</t>
  </si>
  <si>
    <t>0800</t>
  </si>
  <si>
    <t>0801</t>
  </si>
  <si>
    <t>Культура</t>
  </si>
  <si>
    <t>Повышение безопасности дорожного движения в Кировском муниципальном районе Ленинградской области на 2011-2012 годы</t>
  </si>
  <si>
    <t>Благоустройство территорий образовательных учреждений МО Кировский район Ленинградской области на 2011-2013 годы</t>
  </si>
  <si>
    <t>Безопасность образовательных учреждений МО Кировский район Ленинградской области на 2011-2012 годы</t>
  </si>
  <si>
    <t>Профилактика правонарушений на территории муниципального образования Кировский муниципальный район Ленинградской области на 2011-2013 г.г.</t>
  </si>
  <si>
    <t xml:space="preserve">Культура и кинематография </t>
  </si>
  <si>
    <t>Развитие образования МО "Кировский район Ленинградской области" на 2011-2015 годы</t>
  </si>
  <si>
    <t>001</t>
  </si>
  <si>
    <t>15</t>
  </si>
  <si>
    <t>Демографическое развитие Кировского района Ленинградской области на 2011 - 2012 годы</t>
  </si>
  <si>
    <t>Сумма (тысяч рублей) 2012</t>
  </si>
  <si>
    <t>на реализацию долгосрочных  целевых программ на 2012 год</t>
  </si>
  <si>
    <t>Молодежная политика и оздоровление детей</t>
  </si>
  <si>
    <t>0707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</si>
  <si>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</si>
  <si>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Обеспечение выполнения функций казенными учреждениями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</si>
  <si>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</si>
  <si>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2010 -2012 годы" </t>
  </si>
  <si>
    <t xml:space="preserve"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 на основе принципов ипотечного кредитования в Ленинградской области на  2009 -2012 годы"  </t>
  </si>
  <si>
    <t>322</t>
  </si>
  <si>
    <t>Формирование доступной среды жизнедеятельности для инвалидов на 2011-2013 годы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</si>
  <si>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</si>
  <si>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</si>
  <si>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Субсидии гражданам на приобретение жилья</t>
  </si>
  <si>
    <t>Развитие и поддержка малого и среднего бизнеса Кировского муниципального района Ленинградской области на 2012-2015 годы</t>
  </si>
  <si>
    <t>Развитие физической культуры и массового спорта в МО Кировский район Ленинградской области на 2012-2014 годы</t>
  </si>
  <si>
    <t>1100</t>
  </si>
  <si>
    <t>1101</t>
  </si>
  <si>
    <t xml:space="preserve">Физическая культура </t>
  </si>
  <si>
    <t>Физическая культура и спорт</t>
  </si>
  <si>
    <t>795 07 00</t>
  </si>
  <si>
    <t>795 42 00</t>
  </si>
  <si>
    <t>795 35 00</t>
  </si>
  <si>
    <t>795 24 00</t>
  </si>
  <si>
    <t>795 24 01</t>
  </si>
  <si>
    <t>795 24 02</t>
  </si>
  <si>
    <t>795 47 00</t>
  </si>
  <si>
    <t>795 48 00</t>
  </si>
  <si>
    <t>795 43 00</t>
  </si>
  <si>
    <t>795 44 00</t>
  </si>
  <si>
    <t>795 44 01</t>
  </si>
  <si>
    <t>795 45 00</t>
  </si>
  <si>
    <t>795 45 01</t>
  </si>
  <si>
    <t>795 45 02</t>
  </si>
  <si>
    <t>795 03 00</t>
  </si>
  <si>
    <t>795 02 00</t>
  </si>
  <si>
    <t>795 02 01</t>
  </si>
  <si>
    <t>795 02 02</t>
  </si>
  <si>
    <t>795 02 03</t>
  </si>
  <si>
    <t>795 41 00</t>
  </si>
  <si>
    <t>795 41 01</t>
  </si>
  <si>
    <t>795 41 02</t>
  </si>
  <si>
    <t>795 01 04</t>
  </si>
  <si>
    <t>795 41 04</t>
  </si>
  <si>
    <t>795 41 03</t>
  </si>
  <si>
    <t>795 05 00</t>
  </si>
  <si>
    <t>795 06 00</t>
  </si>
  <si>
    <t>795 11 00</t>
  </si>
  <si>
    <t>Дети Кировского района Ленинградской области на 2011-2013 годы</t>
  </si>
  <si>
    <t>002</t>
  </si>
  <si>
    <t>Обеспечение выполнения функций бюджетными учреждениями в переходный период до 01.07.2012 г.</t>
  </si>
  <si>
    <t>796 24 01</t>
  </si>
  <si>
    <t>Субсидии бюджетным учреждениям на иные цели</t>
  </si>
  <si>
    <t>612</t>
  </si>
  <si>
    <t>Софинансирование расходов на предоставление социальных выплат в рамках реализации мероприятий ДЦП "Жилье для молодежи" на 2012-2015 г.г.</t>
  </si>
  <si>
    <t>Бюджетные инвестиции</t>
  </si>
  <si>
    <t>003</t>
  </si>
  <si>
    <t>795 44 06</t>
  </si>
  <si>
    <t>Мероприятия направленные на реализацию ДЦП(образовательные учреждения)</t>
  </si>
  <si>
    <t>16</t>
  </si>
  <si>
    <t>795 46 00</t>
  </si>
  <si>
    <t>0900</t>
  </si>
  <si>
    <t>0901</t>
  </si>
  <si>
    <t>ДЦП "Безопасность учреждений здравоохранения муниципального образования Кировский муниципальный район Ленинградской области на 2011-2013 годы"</t>
  </si>
  <si>
    <t>Здравоохранение</t>
  </si>
  <si>
    <t>Стационарная медицинская помощь</t>
  </si>
  <si>
    <t>0500</t>
  </si>
  <si>
    <t>0501</t>
  </si>
  <si>
    <t>Жилищно-коммунальное хозяйство</t>
  </si>
  <si>
    <t>Жилищное хозяйство</t>
  </si>
  <si>
    <t>Мероприятия по оснащению приборами учета энергоресурсов муниципальных образовательных учреждений в рамках ДЦП</t>
  </si>
  <si>
    <t>795 44 02</t>
  </si>
  <si>
    <t>796 24 02</t>
  </si>
  <si>
    <t>796 47 00</t>
  </si>
  <si>
    <t>Программа "Развитие образования МО Кировский район Ленинградской области на 2011-2015 годы"</t>
  </si>
  <si>
    <t xml:space="preserve">Исполнение за 2012 г.(тысяч рублей) </t>
  </si>
  <si>
    <t>% исполнения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</si>
</sst>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00"/>
    <numFmt numFmtId="170" formatCode="0.00000"/>
    <numFmt numFmtId="171" formatCode="0.0000"/>
    <numFmt numFmtId="172" formatCode="0.000"/>
    <numFmt numFmtId="173" formatCode="0.0%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  <font>
      <sz val="14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ck"/>
      <right style="thick"/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7" fillId="0" borderId="0" xfId="18" applyNumberFormat="1" applyFont="1" applyFill="1" applyBorder="1" applyAlignment="1" applyProtection="1">
      <alignment vertical="center"/>
      <protection/>
    </xf>
    <xf numFmtId="0" fontId="8" fillId="2" borderId="1" xfId="18" applyNumberFormat="1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2" xfId="18" applyNumberFormat="1" applyFont="1" applyFill="1" applyBorder="1" applyAlignment="1" applyProtection="1">
      <alignment horizontal="center" wrapText="1"/>
      <protection/>
    </xf>
    <xf numFmtId="49" fontId="10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vertical="center" wrapText="1"/>
      <protection/>
    </xf>
    <xf numFmtId="49" fontId="5" fillId="0" borderId="4" xfId="18" applyNumberFormat="1" applyFont="1" applyFill="1" applyBorder="1" applyAlignment="1" applyProtection="1">
      <alignment horizontal="center" wrapText="1"/>
      <protection/>
    </xf>
    <xf numFmtId="164" fontId="5" fillId="0" borderId="4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center"/>
      <protection/>
    </xf>
    <xf numFmtId="49" fontId="10" fillId="0" borderId="5" xfId="18" applyNumberFormat="1" applyFont="1" applyFill="1" applyBorder="1" applyAlignment="1" applyProtection="1">
      <alignment horizontal="center" wrapText="1"/>
      <protection/>
    </xf>
    <xf numFmtId="164" fontId="10" fillId="0" borderId="4" xfId="18" applyNumberFormat="1" applyFont="1" applyFill="1" applyBorder="1" applyAlignment="1" applyProtection="1">
      <alignment horizontal="center" wrapText="1"/>
      <protection/>
    </xf>
    <xf numFmtId="49" fontId="5" fillId="4" borderId="5" xfId="18" applyNumberFormat="1" applyFont="1" applyFill="1" applyBorder="1" applyAlignment="1" applyProtection="1">
      <alignment horizontal="left" wrapText="1"/>
      <protection/>
    </xf>
    <xf numFmtId="49" fontId="5" fillId="4" borderId="5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left" wrapText="1"/>
      <protection/>
    </xf>
    <xf numFmtId="49" fontId="10" fillId="0" borderId="4" xfId="18" applyNumberFormat="1" applyFont="1" applyFill="1" applyBorder="1" applyAlignment="1" applyProtection="1">
      <alignment horizontal="center" wrapText="1"/>
      <protection/>
    </xf>
    <xf numFmtId="49" fontId="5" fillId="0" borderId="5" xfId="18" applyNumberFormat="1" applyFont="1" applyFill="1" applyBorder="1" applyAlignment="1" applyProtection="1">
      <alignment horizontal="left" wrapText="1"/>
      <protection/>
    </xf>
    <xf numFmtId="49" fontId="5" fillId="0" borderId="5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wrapText="1"/>
      <protection/>
    </xf>
    <xf numFmtId="49" fontId="5" fillId="0" borderId="5" xfId="18" applyNumberFormat="1" applyFont="1" applyFill="1" applyBorder="1" applyAlignment="1" applyProtection="1">
      <alignment horizontal="center"/>
      <protection/>
    </xf>
    <xf numFmtId="0" fontId="10" fillId="0" borderId="4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left" vertical="center" wrapText="1"/>
      <protection/>
    </xf>
    <xf numFmtId="0" fontId="10" fillId="0" borderId="2" xfId="18" applyNumberFormat="1" applyFont="1" applyFill="1" applyBorder="1" applyAlignment="1" applyProtection="1">
      <alignment horizontal="center" wrapText="1"/>
      <protection/>
    </xf>
    <xf numFmtId="49" fontId="7" fillId="0" borderId="4" xfId="18" applyNumberFormat="1" applyFont="1" applyFill="1" applyBorder="1" applyAlignment="1" applyProtection="1">
      <alignment horizontal="left" wrapText="1"/>
      <protection/>
    </xf>
    <xf numFmtId="49" fontId="11" fillId="0" borderId="2" xfId="18" applyNumberFormat="1" applyFont="1" applyFill="1" applyBorder="1" applyAlignment="1" applyProtection="1">
      <alignment horizontal="center" wrapText="1"/>
      <protection/>
    </xf>
    <xf numFmtId="49" fontId="10" fillId="0" borderId="2" xfId="18" applyNumberFormat="1" applyFont="1" applyFill="1" applyBorder="1" applyAlignment="1" applyProtection="1">
      <alignment horizontal="left" wrapText="1"/>
      <protection/>
    </xf>
    <xf numFmtId="49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/>
      <protection/>
    </xf>
    <xf numFmtId="49" fontId="5" fillId="0" borderId="2" xfId="18" applyNumberFormat="1" applyFont="1" applyFill="1" applyBorder="1" applyAlignment="1" applyProtection="1">
      <alignment horizontal="left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164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5" xfId="18" applyNumberFormat="1" applyFont="1" applyFill="1" applyBorder="1" applyAlignment="1" applyProtection="1">
      <alignment horizontal="left" wrapText="1"/>
      <protection/>
    </xf>
    <xf numFmtId="49" fontId="7" fillId="0" borderId="4" xfId="18" applyNumberFormat="1" applyFont="1" applyFill="1" applyBorder="1" applyAlignment="1" applyProtection="1">
      <alignment horizontal="center" wrapText="1"/>
      <protection/>
    </xf>
    <xf numFmtId="49" fontId="10" fillId="0" borderId="5" xfId="18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0" fillId="0" borderId="6" xfId="0" applyFont="1" applyFill="1" applyBorder="1" applyAlignment="1">
      <alignment wrapText="1"/>
    </xf>
    <xf numFmtId="49" fontId="13" fillId="0" borderId="1" xfId="18" applyNumberFormat="1" applyFont="1" applyFill="1" applyBorder="1" applyAlignment="1" applyProtection="1">
      <alignment horizontal="center" vertical="center" wrapText="1"/>
      <protection/>
    </xf>
    <xf numFmtId="0" fontId="13" fillId="0" borderId="7" xfId="18" applyNumberFormat="1" applyFont="1" applyFill="1" applyBorder="1" applyAlignment="1" applyProtection="1">
      <alignment horizontal="center" vertical="center" wrapText="1"/>
      <protection/>
    </xf>
    <xf numFmtId="164" fontId="10" fillId="0" borderId="2" xfId="18" applyNumberFormat="1" applyFont="1" applyFill="1" applyBorder="1" applyAlignment="1" applyProtection="1">
      <alignment horizontal="center" wrapText="1"/>
      <protection/>
    </xf>
    <xf numFmtId="164" fontId="5" fillId="0" borderId="5" xfId="18" applyNumberFormat="1" applyFont="1" applyFill="1" applyBorder="1" applyAlignment="1" applyProtection="1">
      <alignment horizontal="center" wrapText="1"/>
      <protection/>
    </xf>
    <xf numFmtId="164" fontId="11" fillId="0" borderId="2" xfId="18" applyNumberFormat="1" applyFont="1" applyFill="1" applyBorder="1" applyAlignment="1" applyProtection="1">
      <alignment horizontal="center" wrapText="1"/>
      <protection/>
    </xf>
    <xf numFmtId="164" fontId="7" fillId="0" borderId="4" xfId="18" applyNumberFormat="1" applyFont="1" applyFill="1" applyBorder="1" applyAlignment="1" applyProtection="1">
      <alignment horizontal="center" wrapText="1"/>
      <protection/>
    </xf>
    <xf numFmtId="164" fontId="10" fillId="0" borderId="5" xfId="18" applyNumberFormat="1" applyFont="1" applyFill="1" applyBorder="1" applyAlignment="1" applyProtection="1">
      <alignment horizontal="center" wrapText="1"/>
      <protection/>
    </xf>
    <xf numFmtId="49" fontId="10" fillId="0" borderId="8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vertical="center" wrapText="1"/>
      <protection/>
    </xf>
    <xf numFmtId="49" fontId="5" fillId="0" borderId="4" xfId="18" applyNumberFormat="1" applyFont="1" applyFill="1" applyBorder="1" applyAlignment="1" applyProtection="1">
      <alignment horizontal="center" vertical="center" wrapText="1"/>
      <protection/>
    </xf>
    <xf numFmtId="49" fontId="13" fillId="0" borderId="4" xfId="18" applyNumberFormat="1" applyFont="1" applyFill="1" applyBorder="1" applyAlignment="1" applyProtection="1">
      <alignment horizontal="center" vertical="center" wrapText="1"/>
      <protection/>
    </xf>
    <xf numFmtId="0" fontId="13" fillId="0" borderId="2" xfId="18" applyNumberFormat="1" applyFont="1" applyFill="1" applyBorder="1" applyAlignment="1" applyProtection="1">
      <alignment horizontal="center" vertical="center" wrapText="1"/>
      <protection/>
    </xf>
    <xf numFmtId="49" fontId="5" fillId="4" borderId="4" xfId="18" applyNumberFormat="1" applyFont="1" applyFill="1" applyBorder="1" applyAlignment="1" applyProtection="1">
      <alignment horizontal="center" wrapText="1"/>
      <protection/>
    </xf>
    <xf numFmtId="49" fontId="5" fillId="0" borderId="9" xfId="18" applyNumberFormat="1" applyFont="1" applyFill="1" applyBorder="1" applyAlignment="1" applyProtection="1">
      <alignment horizontal="left" wrapText="1"/>
      <protection/>
    </xf>
    <xf numFmtId="49" fontId="5" fillId="0" borderId="9" xfId="18" applyNumberFormat="1" applyFont="1" applyFill="1" applyBorder="1" applyAlignment="1" applyProtection="1">
      <alignment horizontal="center" wrapText="1"/>
      <protection/>
    </xf>
    <xf numFmtId="164" fontId="5" fillId="0" borderId="9" xfId="18" applyNumberFormat="1" applyFont="1" applyFill="1" applyBorder="1" applyAlignment="1" applyProtection="1">
      <alignment horizontal="center" wrapText="1"/>
      <protection/>
    </xf>
    <xf numFmtId="0" fontId="10" fillId="0" borderId="4" xfId="18" applyNumberFormat="1" applyFont="1" applyFill="1" applyBorder="1" applyAlignment="1" applyProtection="1">
      <alignment horizontal="center" wrapText="1"/>
      <protection/>
    </xf>
    <xf numFmtId="49" fontId="10" fillId="0" borderId="6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center" wrapText="1"/>
      <protection/>
    </xf>
    <xf numFmtId="0" fontId="5" fillId="0" borderId="5" xfId="18" applyNumberFormat="1" applyFont="1" applyFill="1" applyBorder="1" applyAlignment="1" applyProtection="1">
      <alignment horizontal="center" wrapText="1"/>
      <protection/>
    </xf>
    <xf numFmtId="0" fontId="5" fillId="0" borderId="8" xfId="18" applyNumberFormat="1" applyFont="1" applyFill="1" applyBorder="1" applyAlignment="1" applyProtection="1">
      <alignment horizontal="center" wrapText="1"/>
      <protection/>
    </xf>
    <xf numFmtId="0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8" xfId="18" applyNumberFormat="1" applyFont="1" applyFill="1" applyBorder="1" applyAlignment="1" applyProtection="1">
      <alignment horizontal="center"/>
      <protection/>
    </xf>
    <xf numFmtId="0" fontId="10" fillId="0" borderId="5" xfId="18" applyNumberFormat="1" applyFont="1" applyFill="1" applyBorder="1" applyAlignment="1" applyProtection="1">
      <alignment horizontal="center" wrapText="1"/>
      <protection/>
    </xf>
    <xf numFmtId="0" fontId="10" fillId="0" borderId="8" xfId="18" applyNumberFormat="1" applyFont="1" applyFill="1" applyBorder="1" applyAlignment="1" applyProtection="1">
      <alignment horizontal="center" wrapText="1"/>
      <protection/>
    </xf>
    <xf numFmtId="0" fontId="13" fillId="0" borderId="5" xfId="18" applyNumberFormat="1" applyFont="1" applyFill="1" applyBorder="1" applyAlignment="1" applyProtection="1">
      <alignment horizontal="center" vertical="center" wrapText="1"/>
      <protection/>
    </xf>
    <xf numFmtId="0" fontId="13" fillId="0" borderId="8" xfId="18" applyNumberFormat="1" applyFont="1" applyFill="1" applyBorder="1" applyAlignment="1" applyProtection="1">
      <alignment horizontal="center" vertical="center" wrapText="1"/>
      <protection/>
    </xf>
    <xf numFmtId="49" fontId="10" fillId="0" borderId="8" xfId="18" applyNumberFormat="1" applyFont="1" applyFill="1" applyBorder="1" applyAlignment="1" applyProtection="1">
      <alignment horizontal="center"/>
      <protection/>
    </xf>
    <xf numFmtId="49" fontId="7" fillId="0" borderId="5" xfId="18" applyNumberFormat="1" applyFont="1" applyFill="1" applyBorder="1" applyAlignment="1" applyProtection="1">
      <alignment horizontal="center"/>
      <protection/>
    </xf>
    <xf numFmtId="49" fontId="10" fillId="4" borderId="5" xfId="18" applyNumberFormat="1" applyFont="1" applyFill="1" applyBorder="1" applyAlignment="1" applyProtection="1">
      <alignment horizontal="left" wrapText="1"/>
      <protection/>
    </xf>
    <xf numFmtId="49" fontId="10" fillId="4" borderId="5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center" vertical="center" wrapText="1"/>
      <protection/>
    </xf>
    <xf numFmtId="49" fontId="14" fillId="0" borderId="4" xfId="18" applyNumberFormat="1" applyFont="1" applyFill="1" applyBorder="1" applyAlignment="1" applyProtection="1">
      <alignment horizontal="center" vertical="center" wrapText="1"/>
      <protection/>
    </xf>
    <xf numFmtId="49" fontId="5" fillId="0" borderId="5" xfId="18" applyNumberFormat="1" applyFont="1" applyFill="1" applyBorder="1" applyAlignment="1" applyProtection="1">
      <alignment horizontal="center" vertical="center" wrapText="1"/>
      <protection/>
    </xf>
    <xf numFmtId="49" fontId="5" fillId="0" borderId="9" xfId="18" applyNumberFormat="1" applyFont="1" applyFill="1" applyBorder="1" applyAlignment="1" applyProtection="1">
      <alignment horizontal="center" vertical="center" wrapText="1"/>
      <protection/>
    </xf>
    <xf numFmtId="164" fontId="10" fillId="0" borderId="8" xfId="18" applyNumberFormat="1" applyFont="1" applyFill="1" applyBorder="1" applyAlignment="1" applyProtection="1">
      <alignment horizontal="center" wrapText="1"/>
      <protection/>
    </xf>
    <xf numFmtId="49" fontId="5" fillId="0" borderId="0" xfId="18" applyNumberFormat="1" applyFont="1" applyFill="1" applyBorder="1" applyAlignment="1" applyProtection="1">
      <alignment horizontal="center"/>
      <protection/>
    </xf>
    <xf numFmtId="49" fontId="10" fillId="0" borderId="0" xfId="18" applyNumberFormat="1" applyFont="1" applyFill="1" applyBorder="1" applyAlignment="1" applyProtection="1">
      <alignment horizontal="center"/>
      <protection/>
    </xf>
    <xf numFmtId="49" fontId="5" fillId="0" borderId="4" xfId="18" applyNumberFormat="1" applyFont="1" applyFill="1" applyBorder="1" applyAlignment="1" applyProtection="1">
      <alignment horizontal="center" wrapText="1"/>
      <protection/>
    </xf>
    <xf numFmtId="49" fontId="5" fillId="0" borderId="10" xfId="18" applyNumberFormat="1" applyFont="1" applyFill="1" applyBorder="1" applyAlignment="1" applyProtection="1">
      <alignment horizontal="left" wrapText="1"/>
      <protection/>
    </xf>
    <xf numFmtId="0" fontId="0" fillId="0" borderId="11" xfId="0" applyBorder="1" applyAlignment="1">
      <alignment/>
    </xf>
    <xf numFmtId="164" fontId="10" fillId="0" borderId="3" xfId="18" applyNumberFormat="1" applyFont="1" applyFill="1" applyBorder="1" applyAlignment="1" applyProtection="1">
      <alignment horizontal="center" wrapText="1"/>
      <protection/>
    </xf>
    <xf numFmtId="164" fontId="10" fillId="0" borderId="12" xfId="18" applyNumberFormat="1" applyFont="1" applyFill="1" applyBorder="1" applyAlignment="1" applyProtection="1">
      <alignment horizontal="center" wrapText="1"/>
      <protection/>
    </xf>
    <xf numFmtId="164" fontId="5" fillId="0" borderId="12" xfId="18" applyNumberFormat="1" applyFont="1" applyFill="1" applyBorder="1" applyAlignment="1" applyProtection="1">
      <alignment horizontal="center" wrapText="1"/>
      <protection/>
    </xf>
    <xf numFmtId="164" fontId="10" fillId="0" borderId="13" xfId="18" applyNumberFormat="1" applyFont="1" applyFill="1" applyBorder="1" applyAlignment="1" applyProtection="1">
      <alignment horizontal="center" wrapText="1"/>
      <protection/>
    </xf>
    <xf numFmtId="164" fontId="5" fillId="0" borderId="13" xfId="18" applyNumberFormat="1" applyFont="1" applyFill="1" applyBorder="1" applyAlignment="1" applyProtection="1">
      <alignment horizontal="center" wrapText="1"/>
      <protection/>
    </xf>
    <xf numFmtId="164" fontId="11" fillId="0" borderId="3" xfId="18" applyNumberFormat="1" applyFont="1" applyFill="1" applyBorder="1" applyAlignment="1" applyProtection="1">
      <alignment horizontal="center" wrapText="1"/>
      <protection/>
    </xf>
    <xf numFmtId="164" fontId="5" fillId="0" borderId="3" xfId="18" applyNumberFormat="1" applyFont="1" applyFill="1" applyBorder="1" applyAlignment="1" applyProtection="1">
      <alignment horizontal="center" wrapText="1"/>
      <protection/>
    </xf>
    <xf numFmtId="164" fontId="5" fillId="0" borderId="14" xfId="18" applyNumberFormat="1" applyFont="1" applyFill="1" applyBorder="1" applyAlignment="1" applyProtection="1">
      <alignment horizontal="center" wrapText="1"/>
      <protection/>
    </xf>
    <xf numFmtId="164" fontId="7" fillId="0" borderId="12" xfId="18" applyNumberFormat="1" applyFont="1" applyFill="1" applyBorder="1" applyAlignment="1" applyProtection="1">
      <alignment horizontal="center" wrapText="1"/>
      <protection/>
    </xf>
    <xf numFmtId="164" fontId="10" fillId="0" borderId="15" xfId="18" applyNumberFormat="1" applyFont="1" applyFill="1" applyBorder="1" applyAlignment="1" applyProtection="1">
      <alignment horizontal="center" wrapText="1"/>
      <protection/>
    </xf>
    <xf numFmtId="173" fontId="0" fillId="0" borderId="4" xfId="0" applyNumberFormat="1" applyBorder="1" applyAlignment="1">
      <alignment/>
    </xf>
    <xf numFmtId="173" fontId="10" fillId="0" borderId="4" xfId="0" applyNumberFormat="1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16" fillId="0" borderId="2" xfId="0" applyNumberFormat="1" applyFont="1" applyBorder="1" applyAlignment="1">
      <alignment/>
    </xf>
    <xf numFmtId="0" fontId="9" fillId="3" borderId="16" xfId="0" applyFont="1" applyFill="1" applyBorder="1" applyAlignment="1">
      <alignment horizontal="center" vertical="center" wrapText="1"/>
    </xf>
    <xf numFmtId="173" fontId="5" fillId="0" borderId="5" xfId="0" applyNumberFormat="1" applyFont="1" applyBorder="1" applyAlignment="1">
      <alignment horizontal="center"/>
    </xf>
    <xf numFmtId="49" fontId="10" fillId="5" borderId="17" xfId="18" applyNumberFormat="1" applyFont="1" applyFill="1" applyBorder="1" applyAlignment="1" applyProtection="1">
      <alignment horizontal="center"/>
      <protection/>
    </xf>
    <xf numFmtId="49" fontId="12" fillId="5" borderId="17" xfId="18" applyNumberFormat="1" applyFont="1" applyFill="1" applyBorder="1" applyAlignment="1" applyProtection="1">
      <alignment horizontal="left" wrapText="1"/>
      <protection/>
    </xf>
    <xf numFmtId="164" fontId="12" fillId="6" borderId="17" xfId="18" applyNumberFormat="1" applyFont="1" applyFill="1" applyBorder="1" applyAlignment="1" applyProtection="1">
      <alignment horizontal="center" wrapText="1"/>
      <protection/>
    </xf>
    <xf numFmtId="173" fontId="10" fillId="6" borderId="17" xfId="0" applyNumberFormat="1" applyFont="1" applyFill="1" applyBorder="1" applyAlignment="1">
      <alignment horizontal="center"/>
    </xf>
    <xf numFmtId="49" fontId="4" fillId="0" borderId="0" xfId="18" applyNumberFormat="1" applyFont="1" applyFill="1" applyBorder="1" applyAlignment="1" applyProtection="1">
      <alignment horizontal="right"/>
      <protection/>
    </xf>
    <xf numFmtId="49" fontId="6" fillId="0" borderId="0" xfId="18" applyNumberFormat="1" applyFont="1" applyFill="1" applyBorder="1" applyAlignment="1" applyProtection="1">
      <alignment horizont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I212"/>
  <sheetViews>
    <sheetView tabSelected="1" zoomScale="70" zoomScaleNormal="70" zoomScaleSheetLayoutView="55" workbookViewId="0" topLeftCell="A136">
      <selection activeCell="E160" sqref="E160"/>
    </sheetView>
  </sheetViews>
  <sheetFormatPr defaultColWidth="9.00390625" defaultRowHeight="12.75"/>
  <cols>
    <col min="1" max="1" width="8.375" style="0" customWidth="1"/>
    <col min="2" max="2" width="93.625" style="0" customWidth="1"/>
    <col min="3" max="3" width="14.875" style="0" customWidth="1"/>
    <col min="5" max="5" width="10.125" style="0" customWidth="1"/>
    <col min="6" max="6" width="9.375" style="0" customWidth="1"/>
    <col min="7" max="7" width="23.375" style="0" customWidth="1"/>
    <col min="8" max="8" width="23.00390625" style="0" customWidth="1"/>
    <col min="9" max="9" width="12.625" style="0" customWidth="1"/>
  </cols>
  <sheetData>
    <row r="1" spans="2:7" ht="29.25" customHeight="1">
      <c r="B1" s="106"/>
      <c r="C1" s="106"/>
      <c r="D1" s="106"/>
      <c r="E1" s="106"/>
      <c r="F1" s="106"/>
      <c r="G1" s="106"/>
    </row>
    <row r="2" spans="1:9" ht="24">
      <c r="A2" s="107" t="s">
        <v>16</v>
      </c>
      <c r="B2" s="107"/>
      <c r="C2" s="107"/>
      <c r="D2" s="107"/>
      <c r="E2" s="107"/>
      <c r="F2" s="107"/>
      <c r="G2" s="107"/>
      <c r="H2" s="107"/>
      <c r="I2" s="107"/>
    </row>
    <row r="3" spans="1:9" ht="24">
      <c r="A3" s="107" t="s">
        <v>70</v>
      </c>
      <c r="B3" s="107"/>
      <c r="C3" s="107"/>
      <c r="D3" s="107"/>
      <c r="E3" s="107"/>
      <c r="F3" s="107"/>
      <c r="G3" s="107"/>
      <c r="H3" s="107"/>
      <c r="I3" s="107"/>
    </row>
    <row r="4" spans="1:9" ht="13.5" thickBot="1">
      <c r="A4" s="2"/>
      <c r="B4" s="3" t="s">
        <v>0</v>
      </c>
      <c r="C4" s="3"/>
      <c r="D4" s="3"/>
      <c r="E4" s="3"/>
      <c r="F4" s="3"/>
      <c r="G4" s="2"/>
      <c r="I4" s="85"/>
    </row>
    <row r="5" spans="1:9" ht="50.25" customHeight="1" thickBot="1" thickTop="1">
      <c r="A5" s="4" t="s">
        <v>1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6" t="s">
        <v>69</v>
      </c>
      <c r="H5" s="6" t="s">
        <v>144</v>
      </c>
      <c r="I5" s="100" t="s">
        <v>145</v>
      </c>
    </row>
    <row r="6" spans="1:9" ht="14.25" thickBot="1" thickTop="1">
      <c r="A6" s="45">
        <v>1</v>
      </c>
      <c r="B6" s="44" t="s">
        <v>2</v>
      </c>
      <c r="C6" s="44" t="s">
        <v>4</v>
      </c>
      <c r="D6" s="44" t="s">
        <v>5</v>
      </c>
      <c r="E6" s="44" t="s">
        <v>6</v>
      </c>
      <c r="F6" s="44" t="s">
        <v>7</v>
      </c>
      <c r="G6" s="44" t="s">
        <v>8</v>
      </c>
      <c r="H6" s="44" t="s">
        <v>10</v>
      </c>
      <c r="I6" s="44" t="s">
        <v>11</v>
      </c>
    </row>
    <row r="7" spans="1:9" ht="42" customHeight="1" thickTop="1">
      <c r="A7" s="7">
        <v>1</v>
      </c>
      <c r="B7" s="8" t="s">
        <v>63</v>
      </c>
      <c r="C7" s="9" t="s">
        <v>89</v>
      </c>
      <c r="D7" s="10"/>
      <c r="E7" s="11"/>
      <c r="F7" s="11"/>
      <c r="G7" s="46">
        <f aca="true" t="shared" si="0" ref="G7:H9">G8</f>
        <v>0</v>
      </c>
      <c r="H7" s="86">
        <f t="shared" si="0"/>
        <v>0</v>
      </c>
      <c r="I7" s="99"/>
    </row>
    <row r="8" spans="1:9" ht="18">
      <c r="A8" s="63"/>
      <c r="B8" s="28" t="s">
        <v>24</v>
      </c>
      <c r="C8" s="22" t="s">
        <v>89</v>
      </c>
      <c r="D8" s="22" t="s">
        <v>25</v>
      </c>
      <c r="E8" s="22"/>
      <c r="F8" s="22"/>
      <c r="G8" s="18">
        <f t="shared" si="0"/>
        <v>0</v>
      </c>
      <c r="H8" s="87">
        <f t="shared" si="0"/>
        <v>0</v>
      </c>
      <c r="I8" s="96"/>
    </row>
    <row r="9" spans="1:9" ht="18">
      <c r="A9" s="64"/>
      <c r="B9" s="12" t="s">
        <v>26</v>
      </c>
      <c r="C9" s="13" t="s">
        <v>89</v>
      </c>
      <c r="D9" s="13" t="s">
        <v>25</v>
      </c>
      <c r="E9" s="13" t="s">
        <v>27</v>
      </c>
      <c r="F9" s="13"/>
      <c r="G9" s="14">
        <f t="shared" si="0"/>
        <v>0</v>
      </c>
      <c r="H9" s="88">
        <f t="shared" si="0"/>
        <v>0</v>
      </c>
      <c r="I9" s="96"/>
    </row>
    <row r="10" spans="1:9" ht="18">
      <c r="A10" s="65"/>
      <c r="B10" s="15" t="s">
        <v>22</v>
      </c>
      <c r="C10" s="13" t="s">
        <v>89</v>
      </c>
      <c r="D10" s="13" t="s">
        <v>25</v>
      </c>
      <c r="E10" s="13" t="s">
        <v>27</v>
      </c>
      <c r="F10" s="13" t="s">
        <v>23</v>
      </c>
      <c r="G10" s="14">
        <f>300+150-450</f>
        <v>0</v>
      </c>
      <c r="H10" s="88">
        <f>300+150-450</f>
        <v>0</v>
      </c>
      <c r="I10" s="96"/>
    </row>
    <row r="11" spans="1:9" ht="51.75">
      <c r="A11" s="16" t="s">
        <v>2</v>
      </c>
      <c r="B11" s="43" t="s">
        <v>51</v>
      </c>
      <c r="C11" s="22" t="s">
        <v>90</v>
      </c>
      <c r="D11" s="22"/>
      <c r="E11" s="22"/>
      <c r="F11" s="22"/>
      <c r="G11" s="18">
        <f aca="true" t="shared" si="1" ref="G11:H13">G12</f>
        <v>1764</v>
      </c>
      <c r="H11" s="87">
        <f t="shared" si="1"/>
        <v>1764</v>
      </c>
      <c r="I11" s="97">
        <f>H11/G11</f>
        <v>1</v>
      </c>
    </row>
    <row r="12" spans="1:9" ht="18">
      <c r="A12" s="26"/>
      <c r="B12" s="73" t="s">
        <v>38</v>
      </c>
      <c r="C12" s="74" t="s">
        <v>90</v>
      </c>
      <c r="D12" s="74" t="s">
        <v>36</v>
      </c>
      <c r="E12" s="74"/>
      <c r="F12" s="74"/>
      <c r="G12" s="18">
        <f t="shared" si="1"/>
        <v>1764</v>
      </c>
      <c r="H12" s="87">
        <f t="shared" si="1"/>
        <v>1764</v>
      </c>
      <c r="I12" s="97">
        <f aca="true" t="shared" si="2" ref="I12:I75">H12/G12</f>
        <v>1</v>
      </c>
    </row>
    <row r="13" spans="1:9" ht="18">
      <c r="A13" s="66"/>
      <c r="B13" s="19" t="s">
        <v>39</v>
      </c>
      <c r="C13" s="20" t="s">
        <v>90</v>
      </c>
      <c r="D13" s="20" t="s">
        <v>36</v>
      </c>
      <c r="E13" s="20" t="s">
        <v>37</v>
      </c>
      <c r="F13" s="20"/>
      <c r="G13" s="14">
        <f t="shared" si="1"/>
        <v>1764</v>
      </c>
      <c r="H13" s="88">
        <f t="shared" si="1"/>
        <v>1764</v>
      </c>
      <c r="I13" s="98">
        <f t="shared" si="2"/>
        <v>1</v>
      </c>
    </row>
    <row r="14" spans="1:9" ht="36">
      <c r="A14" s="34"/>
      <c r="B14" s="23" t="s">
        <v>81</v>
      </c>
      <c r="C14" s="24" t="s">
        <v>90</v>
      </c>
      <c r="D14" s="24" t="s">
        <v>36</v>
      </c>
      <c r="E14" s="24" t="s">
        <v>37</v>
      </c>
      <c r="F14" s="24" t="s">
        <v>80</v>
      </c>
      <c r="G14" s="14">
        <v>1764</v>
      </c>
      <c r="H14" s="88">
        <v>1764</v>
      </c>
      <c r="I14" s="98">
        <f t="shared" si="2"/>
        <v>1</v>
      </c>
    </row>
    <row r="15" spans="1:9" ht="34.5">
      <c r="A15" s="16" t="s">
        <v>4</v>
      </c>
      <c r="B15" s="21" t="s">
        <v>83</v>
      </c>
      <c r="C15" s="22" t="s">
        <v>91</v>
      </c>
      <c r="D15" s="22"/>
      <c r="E15" s="22"/>
      <c r="F15" s="22"/>
      <c r="G15" s="18">
        <f aca="true" t="shared" si="3" ref="G15:H17">G16</f>
        <v>968.1</v>
      </c>
      <c r="H15" s="87">
        <f t="shared" si="3"/>
        <v>968.1</v>
      </c>
      <c r="I15" s="97">
        <f t="shared" si="2"/>
        <v>1</v>
      </c>
    </row>
    <row r="16" spans="1:9" ht="18">
      <c r="A16" s="26"/>
      <c r="B16" s="39" t="s">
        <v>38</v>
      </c>
      <c r="C16" s="17" t="s">
        <v>91</v>
      </c>
      <c r="D16" s="17" t="s">
        <v>36</v>
      </c>
      <c r="E16" s="17"/>
      <c r="F16" s="17"/>
      <c r="G16" s="50">
        <f t="shared" si="3"/>
        <v>968.1</v>
      </c>
      <c r="H16" s="89">
        <f t="shared" si="3"/>
        <v>968.1</v>
      </c>
      <c r="I16" s="97">
        <f t="shared" si="2"/>
        <v>1</v>
      </c>
    </row>
    <row r="17" spans="1:9" ht="18">
      <c r="A17" s="66"/>
      <c r="B17" s="25" t="s">
        <v>41</v>
      </c>
      <c r="C17" s="24" t="s">
        <v>91</v>
      </c>
      <c r="D17" s="13" t="s">
        <v>36</v>
      </c>
      <c r="E17" s="13" t="s">
        <v>40</v>
      </c>
      <c r="F17" s="13"/>
      <c r="G17" s="14">
        <f t="shared" si="3"/>
        <v>968.1</v>
      </c>
      <c r="H17" s="88">
        <f t="shared" si="3"/>
        <v>968.1</v>
      </c>
      <c r="I17" s="98">
        <f t="shared" si="2"/>
        <v>1</v>
      </c>
    </row>
    <row r="18" spans="1:9" ht="36">
      <c r="A18" s="34"/>
      <c r="B18" s="23" t="s">
        <v>81</v>
      </c>
      <c r="C18" s="24" t="s">
        <v>91</v>
      </c>
      <c r="D18" s="24" t="s">
        <v>36</v>
      </c>
      <c r="E18" s="24" t="s">
        <v>40</v>
      </c>
      <c r="F18" s="24" t="s">
        <v>80</v>
      </c>
      <c r="G18" s="47">
        <v>968.1</v>
      </c>
      <c r="H18" s="90">
        <v>968.1</v>
      </c>
      <c r="I18" s="98">
        <f t="shared" si="2"/>
        <v>1</v>
      </c>
    </row>
    <row r="19" spans="1:9" ht="34.5">
      <c r="A19" s="27">
        <v>4</v>
      </c>
      <c r="B19" s="28" t="s">
        <v>65</v>
      </c>
      <c r="C19" s="22" t="s">
        <v>92</v>
      </c>
      <c r="D19" s="22"/>
      <c r="E19" s="22"/>
      <c r="F19" s="22"/>
      <c r="G19" s="18">
        <f>G21+G35</f>
        <v>12800.099999999999</v>
      </c>
      <c r="H19" s="87">
        <f>H21+H35</f>
        <v>12735</v>
      </c>
      <c r="I19" s="97">
        <f t="shared" si="2"/>
        <v>0.9949141022335765</v>
      </c>
    </row>
    <row r="20" spans="1:9" ht="18">
      <c r="A20" s="68"/>
      <c r="B20" s="30" t="s">
        <v>9</v>
      </c>
      <c r="C20" s="31"/>
      <c r="D20" s="31"/>
      <c r="E20" s="31"/>
      <c r="F20" s="31"/>
      <c r="G20" s="48"/>
      <c r="H20" s="91"/>
      <c r="I20" s="98"/>
    </row>
    <row r="21" spans="1:9" ht="35.25">
      <c r="A21" s="68"/>
      <c r="B21" s="32" t="s">
        <v>143</v>
      </c>
      <c r="C21" s="33" t="s">
        <v>93</v>
      </c>
      <c r="D21" s="36"/>
      <c r="E21" s="36"/>
      <c r="F21" s="31"/>
      <c r="G21" s="46">
        <f>G25+G22</f>
        <v>6000.099999999999</v>
      </c>
      <c r="H21" s="86">
        <f>H25+H22</f>
        <v>5935</v>
      </c>
      <c r="I21" s="97">
        <f t="shared" si="2"/>
        <v>0.9891501808303196</v>
      </c>
    </row>
    <row r="22" spans="1:9" ht="18">
      <c r="A22" s="68"/>
      <c r="B22" s="32" t="s">
        <v>137</v>
      </c>
      <c r="C22" s="33" t="s">
        <v>93</v>
      </c>
      <c r="D22" s="33" t="s">
        <v>135</v>
      </c>
      <c r="E22" s="36"/>
      <c r="F22" s="31"/>
      <c r="G22" s="46">
        <f>G23</f>
        <v>752.9</v>
      </c>
      <c r="H22" s="86">
        <f>H23</f>
        <v>707.9</v>
      </c>
      <c r="I22" s="97">
        <f t="shared" si="2"/>
        <v>0.9402311063886306</v>
      </c>
    </row>
    <row r="23" spans="1:9" ht="18">
      <c r="A23" s="68"/>
      <c r="B23" s="32" t="s">
        <v>138</v>
      </c>
      <c r="C23" s="36" t="s">
        <v>93</v>
      </c>
      <c r="D23" s="36" t="s">
        <v>135</v>
      </c>
      <c r="E23" s="36" t="s">
        <v>136</v>
      </c>
      <c r="F23" s="31"/>
      <c r="G23" s="46">
        <f>G24</f>
        <v>752.9</v>
      </c>
      <c r="H23" s="86">
        <f>H24</f>
        <v>707.9</v>
      </c>
      <c r="I23" s="97">
        <f t="shared" si="2"/>
        <v>0.9402311063886306</v>
      </c>
    </row>
    <row r="24" spans="1:9" ht="18">
      <c r="A24" s="68"/>
      <c r="B24" s="52" t="s">
        <v>124</v>
      </c>
      <c r="C24" s="36" t="s">
        <v>93</v>
      </c>
      <c r="D24" s="36" t="s">
        <v>135</v>
      </c>
      <c r="E24" s="36" t="s">
        <v>136</v>
      </c>
      <c r="F24" s="36" t="s">
        <v>125</v>
      </c>
      <c r="G24" s="37">
        <v>752.9</v>
      </c>
      <c r="H24" s="92">
        <v>707.9</v>
      </c>
      <c r="I24" s="98">
        <f t="shared" si="2"/>
        <v>0.9402311063886306</v>
      </c>
    </row>
    <row r="25" spans="1:9" ht="18">
      <c r="A25" s="66"/>
      <c r="B25" s="32" t="s">
        <v>28</v>
      </c>
      <c r="C25" s="33" t="s">
        <v>93</v>
      </c>
      <c r="D25" s="33" t="s">
        <v>29</v>
      </c>
      <c r="E25" s="33"/>
      <c r="F25" s="33"/>
      <c r="G25" s="46">
        <f>G33+G26+G29</f>
        <v>5247.2</v>
      </c>
      <c r="H25" s="86">
        <f>H33+H26+H29</f>
        <v>5227.1</v>
      </c>
      <c r="I25" s="97">
        <f t="shared" si="2"/>
        <v>0.9961693855770698</v>
      </c>
    </row>
    <row r="26" spans="1:9" ht="18">
      <c r="A26" s="66"/>
      <c r="B26" s="35" t="s">
        <v>48</v>
      </c>
      <c r="C26" s="36" t="s">
        <v>93</v>
      </c>
      <c r="D26" s="36" t="s">
        <v>29</v>
      </c>
      <c r="E26" s="36" t="s">
        <v>47</v>
      </c>
      <c r="F26" s="36"/>
      <c r="G26" s="37">
        <f>SUM(G27:G28)</f>
        <v>712.0999999999999</v>
      </c>
      <c r="H26" s="92">
        <f>SUM(H27:H28)</f>
        <v>712.0999999999999</v>
      </c>
      <c r="I26" s="98">
        <f t="shared" si="2"/>
        <v>1</v>
      </c>
    </row>
    <row r="27" spans="1:9" ht="36">
      <c r="A27" s="66"/>
      <c r="B27" s="35" t="s">
        <v>119</v>
      </c>
      <c r="C27" s="36" t="s">
        <v>93</v>
      </c>
      <c r="D27" s="36" t="s">
        <v>29</v>
      </c>
      <c r="E27" s="36" t="s">
        <v>47</v>
      </c>
      <c r="F27" s="36" t="s">
        <v>118</v>
      </c>
      <c r="G27" s="37">
        <v>422.8</v>
      </c>
      <c r="H27" s="92">
        <v>422.8</v>
      </c>
      <c r="I27" s="98">
        <f t="shared" si="2"/>
        <v>1</v>
      </c>
    </row>
    <row r="28" spans="1:9" ht="18">
      <c r="A28" s="66"/>
      <c r="B28" s="35" t="s">
        <v>121</v>
      </c>
      <c r="C28" s="36" t="s">
        <v>93</v>
      </c>
      <c r="D28" s="36" t="s">
        <v>29</v>
      </c>
      <c r="E28" s="36" t="s">
        <v>47</v>
      </c>
      <c r="F28" s="36" t="s">
        <v>122</v>
      </c>
      <c r="G28" s="37">
        <f>96.1+193.2</f>
        <v>289.29999999999995</v>
      </c>
      <c r="H28" s="92">
        <f>96.1+193.2</f>
        <v>289.29999999999995</v>
      </c>
      <c r="I28" s="98">
        <f t="shared" si="2"/>
        <v>1</v>
      </c>
    </row>
    <row r="29" spans="1:9" ht="18">
      <c r="A29" s="66"/>
      <c r="B29" s="35" t="s">
        <v>44</v>
      </c>
      <c r="C29" s="36" t="s">
        <v>93</v>
      </c>
      <c r="D29" s="36" t="s">
        <v>29</v>
      </c>
      <c r="E29" s="36" t="s">
        <v>43</v>
      </c>
      <c r="F29" s="36"/>
      <c r="G29" s="37">
        <f>G30+G31+G32</f>
        <v>732.5</v>
      </c>
      <c r="H29" s="92">
        <f>H30+H31+H32</f>
        <v>722.6</v>
      </c>
      <c r="I29" s="98">
        <f t="shared" si="2"/>
        <v>0.9864846416382252</v>
      </c>
    </row>
    <row r="30" spans="1:9" ht="18">
      <c r="A30" s="66"/>
      <c r="B30" s="35" t="s">
        <v>74</v>
      </c>
      <c r="C30" s="36" t="s">
        <v>120</v>
      </c>
      <c r="D30" s="36" t="s">
        <v>29</v>
      </c>
      <c r="E30" s="36" t="s">
        <v>43</v>
      </c>
      <c r="F30" s="36" t="s">
        <v>66</v>
      </c>
      <c r="G30" s="37">
        <v>318.8</v>
      </c>
      <c r="H30" s="92">
        <v>309.8</v>
      </c>
      <c r="I30" s="98">
        <f t="shared" si="2"/>
        <v>0.9717691342534505</v>
      </c>
    </row>
    <row r="31" spans="1:9" ht="36">
      <c r="A31" s="66"/>
      <c r="B31" s="35" t="s">
        <v>119</v>
      </c>
      <c r="C31" s="36" t="s">
        <v>120</v>
      </c>
      <c r="D31" s="36" t="s">
        <v>29</v>
      </c>
      <c r="E31" s="36" t="s">
        <v>43</v>
      </c>
      <c r="F31" s="36" t="s">
        <v>118</v>
      </c>
      <c r="G31" s="37">
        <v>90.9</v>
      </c>
      <c r="H31" s="92">
        <v>90.9</v>
      </c>
      <c r="I31" s="98">
        <f t="shared" si="2"/>
        <v>1</v>
      </c>
    </row>
    <row r="32" spans="1:9" ht="18">
      <c r="A32" s="66"/>
      <c r="B32" s="35" t="s">
        <v>121</v>
      </c>
      <c r="C32" s="36" t="s">
        <v>120</v>
      </c>
      <c r="D32" s="36" t="s">
        <v>29</v>
      </c>
      <c r="E32" s="36" t="s">
        <v>43</v>
      </c>
      <c r="F32" s="36" t="s">
        <v>122</v>
      </c>
      <c r="G32" s="37">
        <v>322.8</v>
      </c>
      <c r="H32" s="92">
        <v>321.9</v>
      </c>
      <c r="I32" s="98">
        <f t="shared" si="2"/>
        <v>0.9972118959107805</v>
      </c>
    </row>
    <row r="33" spans="1:9" ht="18">
      <c r="A33" s="66"/>
      <c r="B33" s="35" t="s">
        <v>31</v>
      </c>
      <c r="C33" s="36" t="s">
        <v>93</v>
      </c>
      <c r="D33" s="36" t="s">
        <v>29</v>
      </c>
      <c r="E33" s="36" t="s">
        <v>30</v>
      </c>
      <c r="F33" s="36"/>
      <c r="G33" s="37">
        <f>G34</f>
        <v>3802.6</v>
      </c>
      <c r="H33" s="92">
        <f>H34</f>
        <v>3792.4</v>
      </c>
      <c r="I33" s="98">
        <f t="shared" si="2"/>
        <v>0.9973176247830432</v>
      </c>
    </row>
    <row r="34" spans="1:9" ht="18">
      <c r="A34" s="66"/>
      <c r="B34" s="15" t="s">
        <v>22</v>
      </c>
      <c r="C34" s="36" t="s">
        <v>93</v>
      </c>
      <c r="D34" s="36" t="s">
        <v>29</v>
      </c>
      <c r="E34" s="36" t="s">
        <v>30</v>
      </c>
      <c r="F34" s="36" t="s">
        <v>23</v>
      </c>
      <c r="G34" s="37">
        <v>3802.6</v>
      </c>
      <c r="H34" s="92">
        <v>3792.4</v>
      </c>
      <c r="I34" s="98">
        <f t="shared" si="2"/>
        <v>0.9973176247830432</v>
      </c>
    </row>
    <row r="35" spans="1:9" ht="17.25">
      <c r="A35" s="68"/>
      <c r="B35" s="28" t="s">
        <v>42</v>
      </c>
      <c r="C35" s="22" t="s">
        <v>94</v>
      </c>
      <c r="D35" s="22"/>
      <c r="E35" s="22"/>
      <c r="F35" s="22"/>
      <c r="G35" s="18">
        <f>G36</f>
        <v>6800</v>
      </c>
      <c r="H35" s="87">
        <f>H36</f>
        <v>6800</v>
      </c>
      <c r="I35" s="97">
        <f t="shared" si="2"/>
        <v>1</v>
      </c>
    </row>
    <row r="36" spans="1:9" ht="18">
      <c r="A36" s="66"/>
      <c r="B36" s="32" t="s">
        <v>28</v>
      </c>
      <c r="C36" s="33" t="s">
        <v>94</v>
      </c>
      <c r="D36" s="33" t="s">
        <v>29</v>
      </c>
      <c r="E36" s="33"/>
      <c r="F36" s="33"/>
      <c r="G36" s="46">
        <f>G41+G37</f>
        <v>6800</v>
      </c>
      <c r="H36" s="86">
        <f>H41+H37</f>
        <v>6800</v>
      </c>
      <c r="I36" s="97">
        <f t="shared" si="2"/>
        <v>1</v>
      </c>
    </row>
    <row r="37" spans="1:9" ht="18">
      <c r="A37" s="66"/>
      <c r="B37" s="35" t="s">
        <v>44</v>
      </c>
      <c r="C37" s="36" t="s">
        <v>94</v>
      </c>
      <c r="D37" s="36" t="s">
        <v>29</v>
      </c>
      <c r="E37" s="36" t="s">
        <v>43</v>
      </c>
      <c r="F37" s="33"/>
      <c r="G37" s="37">
        <f>G38+G39+G40</f>
        <v>620.9</v>
      </c>
      <c r="H37" s="92">
        <f>H38+H39+H40</f>
        <v>620.9</v>
      </c>
      <c r="I37" s="98">
        <f t="shared" si="2"/>
        <v>1</v>
      </c>
    </row>
    <row r="38" spans="1:9" ht="18">
      <c r="A38" s="66"/>
      <c r="B38" s="35" t="s">
        <v>74</v>
      </c>
      <c r="C38" s="36" t="s">
        <v>141</v>
      </c>
      <c r="D38" s="36" t="s">
        <v>29</v>
      </c>
      <c r="E38" s="36" t="s">
        <v>43</v>
      </c>
      <c r="F38" s="36" t="s">
        <v>66</v>
      </c>
      <c r="G38" s="37">
        <v>262.2</v>
      </c>
      <c r="H38" s="92">
        <v>262.2</v>
      </c>
      <c r="I38" s="98">
        <f t="shared" si="2"/>
        <v>1</v>
      </c>
    </row>
    <row r="39" spans="1:9" ht="36">
      <c r="A39" s="66"/>
      <c r="B39" s="35" t="s">
        <v>119</v>
      </c>
      <c r="C39" s="36" t="s">
        <v>141</v>
      </c>
      <c r="D39" s="36" t="s">
        <v>29</v>
      </c>
      <c r="E39" s="36" t="s">
        <v>43</v>
      </c>
      <c r="F39" s="36" t="s">
        <v>118</v>
      </c>
      <c r="G39" s="37">
        <v>254.1</v>
      </c>
      <c r="H39" s="92">
        <v>254.1</v>
      </c>
      <c r="I39" s="98">
        <f t="shared" si="2"/>
        <v>1</v>
      </c>
    </row>
    <row r="40" spans="1:9" ht="18">
      <c r="A40" s="66"/>
      <c r="B40" s="35" t="s">
        <v>121</v>
      </c>
      <c r="C40" s="36" t="s">
        <v>141</v>
      </c>
      <c r="D40" s="36" t="s">
        <v>29</v>
      </c>
      <c r="E40" s="36" t="s">
        <v>43</v>
      </c>
      <c r="F40" s="36" t="s">
        <v>122</v>
      </c>
      <c r="G40" s="37">
        <v>104.6</v>
      </c>
      <c r="H40" s="92">
        <v>104.6</v>
      </c>
      <c r="I40" s="98">
        <f t="shared" si="2"/>
        <v>1</v>
      </c>
    </row>
    <row r="41" spans="1:9" ht="18">
      <c r="A41" s="66"/>
      <c r="B41" s="35" t="s">
        <v>31</v>
      </c>
      <c r="C41" s="36" t="s">
        <v>94</v>
      </c>
      <c r="D41" s="36" t="s">
        <v>29</v>
      </c>
      <c r="E41" s="36" t="s">
        <v>30</v>
      </c>
      <c r="F41" s="36"/>
      <c r="G41" s="37">
        <f>G42</f>
        <v>6179.1</v>
      </c>
      <c r="H41" s="92">
        <f>H42</f>
        <v>6179.1</v>
      </c>
      <c r="I41" s="98">
        <f t="shared" si="2"/>
        <v>1</v>
      </c>
    </row>
    <row r="42" spans="1:9" ht="18">
      <c r="A42" s="34"/>
      <c r="B42" s="15" t="s">
        <v>22</v>
      </c>
      <c r="C42" s="36" t="s">
        <v>94</v>
      </c>
      <c r="D42" s="36" t="s">
        <v>29</v>
      </c>
      <c r="E42" s="36" t="s">
        <v>30</v>
      </c>
      <c r="F42" s="36" t="s">
        <v>23</v>
      </c>
      <c r="G42" s="37">
        <v>6179.1</v>
      </c>
      <c r="H42" s="92">
        <v>6179.1</v>
      </c>
      <c r="I42" s="98">
        <f t="shared" si="2"/>
        <v>1</v>
      </c>
    </row>
    <row r="43" spans="1:9" ht="34.5">
      <c r="A43" s="27">
        <v>5</v>
      </c>
      <c r="B43" s="28" t="s">
        <v>61</v>
      </c>
      <c r="C43" s="22" t="s">
        <v>95</v>
      </c>
      <c r="D43" s="22"/>
      <c r="E43" s="22"/>
      <c r="F43" s="22"/>
      <c r="G43" s="18">
        <f>G44</f>
        <v>4369.1</v>
      </c>
      <c r="H43" s="87">
        <f>H44</f>
        <v>4339.6</v>
      </c>
      <c r="I43" s="97">
        <f t="shared" si="2"/>
        <v>0.9932480373532306</v>
      </c>
    </row>
    <row r="44" spans="1:9" ht="18">
      <c r="A44" s="26"/>
      <c r="B44" s="32" t="s">
        <v>28</v>
      </c>
      <c r="C44" s="33" t="s">
        <v>95</v>
      </c>
      <c r="D44" s="33" t="s">
        <v>29</v>
      </c>
      <c r="E44" s="33"/>
      <c r="F44" s="33"/>
      <c r="G44" s="46">
        <f>G52+G48+G45</f>
        <v>4369.1</v>
      </c>
      <c r="H44" s="86">
        <f>H52+H48+H45</f>
        <v>4339.6</v>
      </c>
      <c r="I44" s="97">
        <f t="shared" si="2"/>
        <v>0.9932480373532306</v>
      </c>
    </row>
    <row r="45" spans="1:9" ht="18">
      <c r="A45" s="66"/>
      <c r="B45" s="35" t="s">
        <v>48</v>
      </c>
      <c r="C45" s="36" t="s">
        <v>95</v>
      </c>
      <c r="D45" s="36" t="s">
        <v>29</v>
      </c>
      <c r="E45" s="36" t="s">
        <v>47</v>
      </c>
      <c r="F45" s="33"/>
      <c r="G45" s="37">
        <f>G46+G47</f>
        <v>165.1</v>
      </c>
      <c r="H45" s="92">
        <f>H46+H47</f>
        <v>165.1</v>
      </c>
      <c r="I45" s="98">
        <f t="shared" si="2"/>
        <v>1</v>
      </c>
    </row>
    <row r="46" spans="1:9" ht="36">
      <c r="A46" s="66"/>
      <c r="B46" s="35" t="s">
        <v>119</v>
      </c>
      <c r="C46" s="36" t="s">
        <v>95</v>
      </c>
      <c r="D46" s="36" t="s">
        <v>29</v>
      </c>
      <c r="E46" s="36" t="s">
        <v>47</v>
      </c>
      <c r="F46" s="36" t="s">
        <v>118</v>
      </c>
      <c r="G46" s="37">
        <v>100</v>
      </c>
      <c r="H46" s="92">
        <v>100</v>
      </c>
      <c r="I46" s="98">
        <f t="shared" si="2"/>
        <v>1</v>
      </c>
    </row>
    <row r="47" spans="1:9" ht="18">
      <c r="A47" s="66"/>
      <c r="B47" s="35" t="s">
        <v>121</v>
      </c>
      <c r="C47" s="36" t="s">
        <v>142</v>
      </c>
      <c r="D47" s="36" t="s">
        <v>29</v>
      </c>
      <c r="E47" s="36" t="s">
        <v>47</v>
      </c>
      <c r="F47" s="36" t="s">
        <v>122</v>
      </c>
      <c r="G47" s="37">
        <v>65.1</v>
      </c>
      <c r="H47" s="92">
        <v>65.1</v>
      </c>
      <c r="I47" s="98">
        <f t="shared" si="2"/>
        <v>1</v>
      </c>
    </row>
    <row r="48" spans="1:9" ht="18">
      <c r="A48" s="66"/>
      <c r="B48" s="35" t="s">
        <v>44</v>
      </c>
      <c r="C48" s="36" t="s">
        <v>95</v>
      </c>
      <c r="D48" s="36" t="s">
        <v>29</v>
      </c>
      <c r="E48" s="36" t="s">
        <v>43</v>
      </c>
      <c r="F48" s="36"/>
      <c r="G48" s="37">
        <f>G50+G49+G51</f>
        <v>1875.8</v>
      </c>
      <c r="H48" s="92">
        <f>H50+H49+H51</f>
        <v>1875.2</v>
      </c>
      <c r="I48" s="98">
        <f t="shared" si="2"/>
        <v>0.999680136475104</v>
      </c>
    </row>
    <row r="49" spans="1:9" ht="18">
      <c r="A49" s="66"/>
      <c r="B49" s="35" t="s">
        <v>74</v>
      </c>
      <c r="C49" s="36" t="s">
        <v>95</v>
      </c>
      <c r="D49" s="36" t="s">
        <v>29</v>
      </c>
      <c r="E49" s="36" t="s">
        <v>43</v>
      </c>
      <c r="F49" s="36" t="s">
        <v>66</v>
      </c>
      <c r="G49" s="37">
        <v>1533.6</v>
      </c>
      <c r="H49" s="92">
        <v>1533</v>
      </c>
      <c r="I49" s="98">
        <f t="shared" si="2"/>
        <v>0.9996087636932708</v>
      </c>
    </row>
    <row r="50" spans="1:9" ht="36">
      <c r="A50" s="66"/>
      <c r="B50" s="35" t="s">
        <v>119</v>
      </c>
      <c r="C50" s="36" t="s">
        <v>95</v>
      </c>
      <c r="D50" s="36" t="s">
        <v>29</v>
      </c>
      <c r="E50" s="36" t="s">
        <v>43</v>
      </c>
      <c r="F50" s="36" t="s">
        <v>118</v>
      </c>
      <c r="G50" s="37">
        <v>199</v>
      </c>
      <c r="H50" s="92">
        <v>199</v>
      </c>
      <c r="I50" s="98">
        <f t="shared" si="2"/>
        <v>1</v>
      </c>
    </row>
    <row r="51" spans="1:9" ht="18">
      <c r="A51" s="66"/>
      <c r="B51" s="35" t="s">
        <v>121</v>
      </c>
      <c r="C51" s="36" t="s">
        <v>95</v>
      </c>
      <c r="D51" s="36" t="s">
        <v>29</v>
      </c>
      <c r="E51" s="36" t="s">
        <v>43</v>
      </c>
      <c r="F51" s="36" t="s">
        <v>122</v>
      </c>
      <c r="G51" s="37">
        <v>143.2</v>
      </c>
      <c r="H51" s="92">
        <v>143.2</v>
      </c>
      <c r="I51" s="98">
        <f t="shared" si="2"/>
        <v>1</v>
      </c>
    </row>
    <row r="52" spans="1:9" ht="18">
      <c r="A52" s="66"/>
      <c r="B52" s="35" t="s">
        <v>31</v>
      </c>
      <c r="C52" s="36" t="s">
        <v>95</v>
      </c>
      <c r="D52" s="36" t="s">
        <v>29</v>
      </c>
      <c r="E52" s="36" t="s">
        <v>30</v>
      </c>
      <c r="F52" s="36"/>
      <c r="G52" s="37">
        <f>G53</f>
        <v>2328.2</v>
      </c>
      <c r="H52" s="92">
        <f>H53</f>
        <v>2299.3</v>
      </c>
      <c r="I52" s="98">
        <f t="shared" si="2"/>
        <v>0.9875869770638263</v>
      </c>
    </row>
    <row r="53" spans="1:9" ht="18">
      <c r="A53" s="34"/>
      <c r="B53" s="38" t="s">
        <v>22</v>
      </c>
      <c r="C53" s="36" t="s">
        <v>95</v>
      </c>
      <c r="D53" s="36" t="s">
        <v>29</v>
      </c>
      <c r="E53" s="36" t="s">
        <v>30</v>
      </c>
      <c r="F53" s="36" t="s">
        <v>23</v>
      </c>
      <c r="G53" s="37">
        <v>2328.2</v>
      </c>
      <c r="H53" s="92">
        <v>2299.3</v>
      </c>
      <c r="I53" s="98">
        <f t="shared" si="2"/>
        <v>0.9875869770638263</v>
      </c>
    </row>
    <row r="54" spans="1:9" ht="34.5">
      <c r="A54" s="27">
        <v>6</v>
      </c>
      <c r="B54" s="28" t="s">
        <v>62</v>
      </c>
      <c r="C54" s="22" t="s">
        <v>96</v>
      </c>
      <c r="D54" s="22"/>
      <c r="E54" s="22"/>
      <c r="F54" s="22"/>
      <c r="G54" s="18">
        <f>G55</f>
        <v>7610.900000000001</v>
      </c>
      <c r="H54" s="87">
        <f>H55</f>
        <v>7436.600000000001</v>
      </c>
      <c r="I54" s="97">
        <f t="shared" si="2"/>
        <v>0.9770986348526457</v>
      </c>
    </row>
    <row r="55" spans="1:9" ht="17.25">
      <c r="A55" s="67"/>
      <c r="B55" s="32" t="s">
        <v>28</v>
      </c>
      <c r="C55" s="33" t="s">
        <v>96</v>
      </c>
      <c r="D55" s="33" t="s">
        <v>29</v>
      </c>
      <c r="E55" s="33"/>
      <c r="F55" s="33"/>
      <c r="G55" s="46">
        <f>G56+G61+G66</f>
        <v>7610.900000000001</v>
      </c>
      <c r="H55" s="86">
        <f>H56+H61+H66</f>
        <v>7436.600000000001</v>
      </c>
      <c r="I55" s="97">
        <f t="shared" si="2"/>
        <v>0.9770986348526457</v>
      </c>
    </row>
    <row r="56" spans="1:9" ht="18">
      <c r="A56" s="68"/>
      <c r="B56" s="35" t="s">
        <v>48</v>
      </c>
      <c r="C56" s="36" t="s">
        <v>96</v>
      </c>
      <c r="D56" s="36" t="s">
        <v>29</v>
      </c>
      <c r="E56" s="36" t="s">
        <v>47</v>
      </c>
      <c r="F56" s="36"/>
      <c r="G56" s="37">
        <f>G57+G58+G59+G60</f>
        <v>3228.1000000000004</v>
      </c>
      <c r="H56" s="92">
        <f>H57+H58+H59+H60</f>
        <v>3200.8</v>
      </c>
      <c r="I56" s="98">
        <f t="shared" si="2"/>
        <v>0.9915430129178153</v>
      </c>
    </row>
    <row r="57" spans="1:9" ht="18">
      <c r="A57" s="68"/>
      <c r="B57" s="35" t="s">
        <v>74</v>
      </c>
      <c r="C57" s="36" t="s">
        <v>96</v>
      </c>
      <c r="D57" s="36" t="s">
        <v>29</v>
      </c>
      <c r="E57" s="36" t="s">
        <v>47</v>
      </c>
      <c r="F57" s="36" t="s">
        <v>66</v>
      </c>
      <c r="G57" s="37">
        <v>186.3</v>
      </c>
      <c r="H57" s="92">
        <v>186.3</v>
      </c>
      <c r="I57" s="98">
        <f t="shared" si="2"/>
        <v>1</v>
      </c>
    </row>
    <row r="58" spans="1:9" ht="36">
      <c r="A58" s="68"/>
      <c r="B58" s="35" t="s">
        <v>119</v>
      </c>
      <c r="C58" s="36" t="s">
        <v>96</v>
      </c>
      <c r="D58" s="36" t="s">
        <v>29</v>
      </c>
      <c r="E58" s="36" t="s">
        <v>47</v>
      </c>
      <c r="F58" s="36" t="s">
        <v>118</v>
      </c>
      <c r="G58" s="37">
        <v>1414.7</v>
      </c>
      <c r="H58" s="92">
        <v>1414.7</v>
      </c>
      <c r="I58" s="98">
        <f t="shared" si="2"/>
        <v>1</v>
      </c>
    </row>
    <row r="59" spans="1:9" ht="18">
      <c r="A59" s="68"/>
      <c r="B59" s="35" t="s">
        <v>22</v>
      </c>
      <c r="C59" s="36" t="s">
        <v>96</v>
      </c>
      <c r="D59" s="36" t="s">
        <v>29</v>
      </c>
      <c r="E59" s="36" t="s">
        <v>47</v>
      </c>
      <c r="F59" s="36" t="s">
        <v>23</v>
      </c>
      <c r="G59" s="37">
        <v>202.4</v>
      </c>
      <c r="H59" s="92">
        <v>194.7</v>
      </c>
      <c r="I59" s="98">
        <f t="shared" si="2"/>
        <v>0.9619565217391304</v>
      </c>
    </row>
    <row r="60" spans="1:9" ht="18">
      <c r="A60" s="68"/>
      <c r="B60" s="35" t="s">
        <v>121</v>
      </c>
      <c r="C60" s="36" t="s">
        <v>96</v>
      </c>
      <c r="D60" s="36" t="s">
        <v>29</v>
      </c>
      <c r="E60" s="36" t="s">
        <v>47</v>
      </c>
      <c r="F60" s="36" t="s">
        <v>122</v>
      </c>
      <c r="G60" s="37">
        <v>1424.7</v>
      </c>
      <c r="H60" s="92">
        <v>1405.1</v>
      </c>
      <c r="I60" s="98">
        <f t="shared" si="2"/>
        <v>0.9862427177651435</v>
      </c>
    </row>
    <row r="61" spans="1:9" ht="18">
      <c r="A61" s="68"/>
      <c r="B61" s="35" t="s">
        <v>44</v>
      </c>
      <c r="C61" s="36" t="s">
        <v>96</v>
      </c>
      <c r="D61" s="36" t="s">
        <v>29</v>
      </c>
      <c r="E61" s="36" t="s">
        <v>43</v>
      </c>
      <c r="F61" s="36"/>
      <c r="G61" s="37">
        <f>G64+G62+G63+G65</f>
        <v>4291.6</v>
      </c>
      <c r="H61" s="92">
        <f>H64+H62+H63+H65</f>
        <v>4145.200000000001</v>
      </c>
      <c r="I61" s="98">
        <f t="shared" si="2"/>
        <v>0.9658868487277473</v>
      </c>
    </row>
    <row r="62" spans="1:9" ht="18">
      <c r="A62" s="68"/>
      <c r="B62" s="35" t="s">
        <v>74</v>
      </c>
      <c r="C62" s="36" t="s">
        <v>96</v>
      </c>
      <c r="D62" s="36" t="s">
        <v>29</v>
      </c>
      <c r="E62" s="36" t="s">
        <v>43</v>
      </c>
      <c r="F62" s="36" t="s">
        <v>66</v>
      </c>
      <c r="G62" s="37">
        <v>1773.7</v>
      </c>
      <c r="H62" s="92">
        <v>1764.9</v>
      </c>
      <c r="I62" s="98">
        <f t="shared" si="2"/>
        <v>0.9950386198342448</v>
      </c>
    </row>
    <row r="63" spans="1:9" ht="36">
      <c r="A63" s="68"/>
      <c r="B63" s="35" t="s">
        <v>119</v>
      </c>
      <c r="C63" s="36" t="s">
        <v>96</v>
      </c>
      <c r="D63" s="36" t="s">
        <v>29</v>
      </c>
      <c r="E63" s="36" t="s">
        <v>43</v>
      </c>
      <c r="F63" s="36" t="s">
        <v>118</v>
      </c>
      <c r="G63" s="37">
        <v>764.5</v>
      </c>
      <c r="H63" s="92">
        <v>764.5</v>
      </c>
      <c r="I63" s="98">
        <f t="shared" si="2"/>
        <v>1</v>
      </c>
    </row>
    <row r="64" spans="1:9" ht="18">
      <c r="A64" s="29"/>
      <c r="B64" s="35" t="s">
        <v>22</v>
      </c>
      <c r="C64" s="36" t="s">
        <v>96</v>
      </c>
      <c r="D64" s="36" t="s">
        <v>29</v>
      </c>
      <c r="E64" s="36" t="s">
        <v>43</v>
      </c>
      <c r="F64" s="36" t="s">
        <v>23</v>
      </c>
      <c r="G64" s="37">
        <v>484.3</v>
      </c>
      <c r="H64" s="92">
        <v>477.9</v>
      </c>
      <c r="I64" s="98">
        <f t="shared" si="2"/>
        <v>0.9867850505884781</v>
      </c>
    </row>
    <row r="65" spans="1:9" ht="18">
      <c r="A65" s="29"/>
      <c r="B65" s="35" t="s">
        <v>121</v>
      </c>
      <c r="C65" s="36" t="s">
        <v>96</v>
      </c>
      <c r="D65" s="36" t="s">
        <v>29</v>
      </c>
      <c r="E65" s="36" t="s">
        <v>43</v>
      </c>
      <c r="F65" s="36" t="s">
        <v>122</v>
      </c>
      <c r="G65" s="37">
        <v>1269.1</v>
      </c>
      <c r="H65" s="92">
        <v>1137.9</v>
      </c>
      <c r="I65" s="98">
        <f t="shared" si="2"/>
        <v>0.8966196517216927</v>
      </c>
    </row>
    <row r="66" spans="1:9" ht="18">
      <c r="A66" s="29"/>
      <c r="B66" s="35" t="s">
        <v>31</v>
      </c>
      <c r="C66" s="36" t="s">
        <v>96</v>
      </c>
      <c r="D66" s="36" t="s">
        <v>29</v>
      </c>
      <c r="E66" s="36" t="s">
        <v>30</v>
      </c>
      <c r="F66" s="36"/>
      <c r="G66" s="37">
        <f>G67+G68</f>
        <v>91.2</v>
      </c>
      <c r="H66" s="92">
        <f>H67+H68</f>
        <v>90.6</v>
      </c>
      <c r="I66" s="98">
        <f t="shared" si="2"/>
        <v>0.9934210526315789</v>
      </c>
    </row>
    <row r="67" spans="1:9" ht="18">
      <c r="A67" s="29"/>
      <c r="B67" s="35" t="s">
        <v>74</v>
      </c>
      <c r="C67" s="36" t="s">
        <v>96</v>
      </c>
      <c r="D67" s="36" t="s">
        <v>29</v>
      </c>
      <c r="E67" s="36" t="s">
        <v>30</v>
      </c>
      <c r="F67" s="36" t="s">
        <v>66</v>
      </c>
      <c r="G67" s="37">
        <v>49.5</v>
      </c>
      <c r="H67" s="92">
        <v>48.9</v>
      </c>
      <c r="I67" s="98">
        <f t="shared" si="2"/>
        <v>0.9878787878787878</v>
      </c>
    </row>
    <row r="68" spans="1:9" ht="18">
      <c r="A68" s="29"/>
      <c r="B68" s="38" t="s">
        <v>22</v>
      </c>
      <c r="C68" s="36" t="s">
        <v>96</v>
      </c>
      <c r="D68" s="36" t="s">
        <v>29</v>
      </c>
      <c r="E68" s="36" t="s">
        <v>30</v>
      </c>
      <c r="F68" s="36" t="s">
        <v>23</v>
      </c>
      <c r="G68" s="37">
        <v>41.7</v>
      </c>
      <c r="H68" s="92">
        <v>41.7</v>
      </c>
      <c r="I68" s="98">
        <f t="shared" si="2"/>
        <v>1</v>
      </c>
    </row>
    <row r="69" spans="1:9" ht="34.5">
      <c r="A69" s="16" t="s">
        <v>8</v>
      </c>
      <c r="B69" s="43" t="s">
        <v>60</v>
      </c>
      <c r="C69" s="22" t="s">
        <v>97</v>
      </c>
      <c r="D69" s="22"/>
      <c r="E69" s="22"/>
      <c r="F69" s="22"/>
      <c r="G69" s="18">
        <f aca="true" t="shared" si="4" ref="G69:H71">G70</f>
        <v>370</v>
      </c>
      <c r="H69" s="87">
        <f t="shared" si="4"/>
        <v>0</v>
      </c>
      <c r="I69" s="97">
        <f t="shared" si="2"/>
        <v>0</v>
      </c>
    </row>
    <row r="70" spans="1:9" ht="18">
      <c r="A70" s="26"/>
      <c r="B70" s="32" t="s">
        <v>28</v>
      </c>
      <c r="C70" s="74" t="s">
        <v>97</v>
      </c>
      <c r="D70" s="74" t="s">
        <v>29</v>
      </c>
      <c r="E70" s="74"/>
      <c r="F70" s="74"/>
      <c r="G70" s="18">
        <f t="shared" si="4"/>
        <v>370</v>
      </c>
      <c r="H70" s="87">
        <f t="shared" si="4"/>
        <v>0</v>
      </c>
      <c r="I70" s="97">
        <f t="shared" si="2"/>
        <v>0</v>
      </c>
    </row>
    <row r="71" spans="1:9" ht="18">
      <c r="A71" s="66"/>
      <c r="B71" s="35" t="s">
        <v>31</v>
      </c>
      <c r="C71" s="20" t="s">
        <v>97</v>
      </c>
      <c r="D71" s="20" t="s">
        <v>29</v>
      </c>
      <c r="E71" s="20" t="s">
        <v>30</v>
      </c>
      <c r="F71" s="20"/>
      <c r="G71" s="14">
        <f t="shared" si="4"/>
        <v>370</v>
      </c>
      <c r="H71" s="88">
        <f t="shared" si="4"/>
        <v>0</v>
      </c>
      <c r="I71" s="98">
        <f t="shared" si="2"/>
        <v>0</v>
      </c>
    </row>
    <row r="72" spans="1:9" ht="18">
      <c r="A72" s="34"/>
      <c r="B72" s="38" t="s">
        <v>22</v>
      </c>
      <c r="C72" s="20" t="s">
        <v>97</v>
      </c>
      <c r="D72" s="24" t="s">
        <v>29</v>
      </c>
      <c r="E72" s="24" t="s">
        <v>30</v>
      </c>
      <c r="F72" s="24" t="s">
        <v>23</v>
      </c>
      <c r="G72" s="14">
        <v>370</v>
      </c>
      <c r="H72" s="88">
        <v>0</v>
      </c>
      <c r="I72" s="98">
        <f t="shared" si="2"/>
        <v>0</v>
      </c>
    </row>
    <row r="73" spans="1:9" s="1" customFormat="1" ht="51.75">
      <c r="A73" s="16" t="s">
        <v>10</v>
      </c>
      <c r="B73" s="43" t="s">
        <v>52</v>
      </c>
      <c r="C73" s="22" t="s">
        <v>98</v>
      </c>
      <c r="D73" s="22"/>
      <c r="E73" s="22"/>
      <c r="F73" s="22"/>
      <c r="G73" s="18">
        <f>G74</f>
        <v>2600</v>
      </c>
      <c r="H73" s="87">
        <f>H74</f>
        <v>1781.9</v>
      </c>
      <c r="I73" s="97">
        <f t="shared" si="2"/>
        <v>0.6853461538461538</v>
      </c>
    </row>
    <row r="74" spans="1:9" s="1" customFormat="1" ht="18">
      <c r="A74" s="26"/>
      <c r="B74" s="32" t="s">
        <v>28</v>
      </c>
      <c r="C74" s="74" t="s">
        <v>98</v>
      </c>
      <c r="D74" s="17" t="s">
        <v>29</v>
      </c>
      <c r="E74" s="17"/>
      <c r="F74" s="74"/>
      <c r="G74" s="18">
        <f>G75+G78</f>
        <v>2600</v>
      </c>
      <c r="H74" s="87">
        <f>H75+H78</f>
        <v>1781.9</v>
      </c>
      <c r="I74" s="97">
        <f t="shared" si="2"/>
        <v>0.6853461538461538</v>
      </c>
    </row>
    <row r="75" spans="1:9" s="1" customFormat="1" ht="18">
      <c r="A75" s="66"/>
      <c r="B75" s="35" t="s">
        <v>48</v>
      </c>
      <c r="C75" s="20" t="s">
        <v>99</v>
      </c>
      <c r="D75" s="24" t="s">
        <v>29</v>
      </c>
      <c r="E75" s="24" t="s">
        <v>47</v>
      </c>
      <c r="F75" s="20"/>
      <c r="G75" s="14">
        <f>G76</f>
        <v>2133.5</v>
      </c>
      <c r="H75" s="88">
        <f>H76</f>
        <v>1415.4</v>
      </c>
      <c r="I75" s="98">
        <f t="shared" si="2"/>
        <v>0.6634169205530819</v>
      </c>
    </row>
    <row r="76" spans="1:9" s="1" customFormat="1" ht="36">
      <c r="A76" s="66"/>
      <c r="B76" s="35" t="s">
        <v>53</v>
      </c>
      <c r="C76" s="20" t="s">
        <v>99</v>
      </c>
      <c r="D76" s="24" t="s">
        <v>29</v>
      </c>
      <c r="E76" s="24" t="s">
        <v>47</v>
      </c>
      <c r="F76" s="20"/>
      <c r="G76" s="14">
        <f>G77</f>
        <v>2133.5</v>
      </c>
      <c r="H76" s="88">
        <f>H77</f>
        <v>1415.4</v>
      </c>
      <c r="I76" s="98">
        <f aca="true" t="shared" si="5" ref="I76:I139">H76/G76</f>
        <v>0.6634169205530819</v>
      </c>
    </row>
    <row r="77" spans="1:9" s="1" customFormat="1" ht="18">
      <c r="A77" s="34"/>
      <c r="B77" s="35" t="s">
        <v>74</v>
      </c>
      <c r="C77" s="24" t="s">
        <v>99</v>
      </c>
      <c r="D77" s="24" t="s">
        <v>29</v>
      </c>
      <c r="E77" s="24" t="s">
        <v>47</v>
      </c>
      <c r="F77" s="24" t="s">
        <v>66</v>
      </c>
      <c r="G77" s="14">
        <f>2473.3-339.8</f>
        <v>2133.5</v>
      </c>
      <c r="H77" s="88">
        <v>1415.4</v>
      </c>
      <c r="I77" s="98">
        <f t="shared" si="5"/>
        <v>0.6634169205530819</v>
      </c>
    </row>
    <row r="78" spans="1:9" s="1" customFormat="1" ht="18">
      <c r="A78" s="34"/>
      <c r="B78" s="35" t="s">
        <v>44</v>
      </c>
      <c r="C78" s="24" t="s">
        <v>98</v>
      </c>
      <c r="D78" s="24" t="s">
        <v>29</v>
      </c>
      <c r="E78" s="24" t="s">
        <v>43</v>
      </c>
      <c r="F78" s="24"/>
      <c r="G78" s="14">
        <f>G81+G79</f>
        <v>466.5</v>
      </c>
      <c r="H78" s="88">
        <f>H81+H79</f>
        <v>366.5</v>
      </c>
      <c r="I78" s="98">
        <f t="shared" si="5"/>
        <v>0.7856377277599143</v>
      </c>
    </row>
    <row r="79" spans="1:9" s="1" customFormat="1" ht="36">
      <c r="A79" s="34"/>
      <c r="B79" s="84" t="s">
        <v>139</v>
      </c>
      <c r="C79" s="24" t="s">
        <v>140</v>
      </c>
      <c r="D79" s="24" t="s">
        <v>29</v>
      </c>
      <c r="E79" s="24" t="s">
        <v>43</v>
      </c>
      <c r="F79" s="24"/>
      <c r="G79" s="14">
        <f>G80</f>
        <v>366.5</v>
      </c>
      <c r="H79" s="88">
        <f>H80</f>
        <v>366.5</v>
      </c>
      <c r="I79" s="98">
        <f t="shared" si="5"/>
        <v>1</v>
      </c>
    </row>
    <row r="80" spans="1:9" s="1" customFormat="1" ht="18">
      <c r="A80" s="34"/>
      <c r="B80" s="35" t="s">
        <v>74</v>
      </c>
      <c r="C80" s="24" t="s">
        <v>140</v>
      </c>
      <c r="D80" s="24" t="s">
        <v>29</v>
      </c>
      <c r="E80" s="24" t="s">
        <v>43</v>
      </c>
      <c r="F80" s="24" t="s">
        <v>66</v>
      </c>
      <c r="G80" s="14">
        <v>366.5</v>
      </c>
      <c r="H80" s="88">
        <v>366.5</v>
      </c>
      <c r="I80" s="98">
        <f t="shared" si="5"/>
        <v>1</v>
      </c>
    </row>
    <row r="81" spans="1:9" s="1" customFormat="1" ht="18">
      <c r="A81" s="34"/>
      <c r="B81" s="84" t="s">
        <v>127</v>
      </c>
      <c r="C81" s="24" t="s">
        <v>126</v>
      </c>
      <c r="D81" s="24" t="s">
        <v>29</v>
      </c>
      <c r="E81" s="24" t="s">
        <v>43</v>
      </c>
      <c r="F81" s="24"/>
      <c r="G81" s="14">
        <f>G82</f>
        <v>100</v>
      </c>
      <c r="H81" s="88">
        <f>H82</f>
        <v>0</v>
      </c>
      <c r="I81" s="98">
        <f t="shared" si="5"/>
        <v>0</v>
      </c>
    </row>
    <row r="82" spans="1:9" s="1" customFormat="1" ht="36" customHeight="1">
      <c r="A82" s="34"/>
      <c r="B82" s="84" t="s">
        <v>119</v>
      </c>
      <c r="C82" s="24" t="s">
        <v>126</v>
      </c>
      <c r="D82" s="24" t="s">
        <v>29</v>
      </c>
      <c r="E82" s="24" t="s">
        <v>43</v>
      </c>
      <c r="F82" s="24" t="s">
        <v>118</v>
      </c>
      <c r="G82" s="14">
        <v>100</v>
      </c>
      <c r="H82" s="88">
        <v>0</v>
      </c>
      <c r="I82" s="98">
        <f t="shared" si="5"/>
        <v>0</v>
      </c>
    </row>
    <row r="83" spans="1:9" s="1" customFormat="1" ht="34.5">
      <c r="A83" s="16" t="s">
        <v>11</v>
      </c>
      <c r="B83" s="43" t="s">
        <v>54</v>
      </c>
      <c r="C83" s="22" t="s">
        <v>100</v>
      </c>
      <c r="D83" s="22"/>
      <c r="E83" s="22"/>
      <c r="F83" s="22"/>
      <c r="G83" s="18">
        <f>G84+G89</f>
        <v>1100</v>
      </c>
      <c r="H83" s="87">
        <f>H84+H89</f>
        <v>1020.9</v>
      </c>
      <c r="I83" s="97">
        <f t="shared" si="5"/>
        <v>0.9280909090909091</v>
      </c>
    </row>
    <row r="84" spans="1:9" s="1" customFormat="1" ht="18">
      <c r="A84" s="26"/>
      <c r="B84" s="32" t="s">
        <v>28</v>
      </c>
      <c r="C84" s="74" t="s">
        <v>101</v>
      </c>
      <c r="D84" s="17" t="s">
        <v>29</v>
      </c>
      <c r="E84" s="17"/>
      <c r="F84" s="74"/>
      <c r="G84" s="18">
        <f>G85</f>
        <v>450</v>
      </c>
      <c r="H84" s="87">
        <f>H85</f>
        <v>385</v>
      </c>
      <c r="I84" s="97">
        <f t="shared" si="5"/>
        <v>0.8555555555555555</v>
      </c>
    </row>
    <row r="85" spans="1:9" s="1" customFormat="1" ht="18">
      <c r="A85" s="66"/>
      <c r="B85" s="35" t="s">
        <v>44</v>
      </c>
      <c r="C85" s="20" t="s">
        <v>101</v>
      </c>
      <c r="D85" s="24" t="s">
        <v>29</v>
      </c>
      <c r="E85" s="24" t="s">
        <v>43</v>
      </c>
      <c r="F85" s="20"/>
      <c r="G85" s="14">
        <f>G86</f>
        <v>450</v>
      </c>
      <c r="H85" s="88">
        <f>H86</f>
        <v>385</v>
      </c>
      <c r="I85" s="98">
        <f t="shared" si="5"/>
        <v>0.8555555555555555</v>
      </c>
    </row>
    <row r="86" spans="1:9" s="1" customFormat="1" ht="36">
      <c r="A86" s="66"/>
      <c r="B86" s="35" t="s">
        <v>55</v>
      </c>
      <c r="C86" s="20" t="s">
        <v>101</v>
      </c>
      <c r="D86" s="24" t="s">
        <v>29</v>
      </c>
      <c r="E86" s="24" t="s">
        <v>43</v>
      </c>
      <c r="F86" s="20"/>
      <c r="G86" s="14">
        <f>G88+G87</f>
        <v>450</v>
      </c>
      <c r="H86" s="88">
        <f>H88+H87</f>
        <v>385</v>
      </c>
      <c r="I86" s="98">
        <f t="shared" si="5"/>
        <v>0.8555555555555555</v>
      </c>
    </row>
    <row r="87" spans="1:9" s="1" customFormat="1" ht="36">
      <c r="A87" s="66"/>
      <c r="B87" s="35" t="s">
        <v>119</v>
      </c>
      <c r="C87" s="20" t="s">
        <v>101</v>
      </c>
      <c r="D87" s="24" t="s">
        <v>29</v>
      </c>
      <c r="E87" s="24" t="s">
        <v>43</v>
      </c>
      <c r="F87" s="20" t="s">
        <v>118</v>
      </c>
      <c r="G87" s="14">
        <v>205</v>
      </c>
      <c r="H87" s="88">
        <v>205</v>
      </c>
      <c r="I87" s="98">
        <f t="shared" si="5"/>
        <v>1</v>
      </c>
    </row>
    <row r="88" spans="1:9" s="1" customFormat="1" ht="18">
      <c r="A88" s="66"/>
      <c r="B88" s="35" t="s">
        <v>121</v>
      </c>
      <c r="C88" s="20" t="s">
        <v>101</v>
      </c>
      <c r="D88" s="24" t="s">
        <v>29</v>
      </c>
      <c r="E88" s="24" t="s">
        <v>43</v>
      </c>
      <c r="F88" s="20" t="s">
        <v>122</v>
      </c>
      <c r="G88" s="14">
        <v>245</v>
      </c>
      <c r="H88" s="88">
        <v>180</v>
      </c>
      <c r="I88" s="98">
        <f t="shared" si="5"/>
        <v>0.7346938775510204</v>
      </c>
    </row>
    <row r="89" spans="1:9" s="1" customFormat="1" ht="18">
      <c r="A89" s="66"/>
      <c r="B89" s="32" t="s">
        <v>64</v>
      </c>
      <c r="C89" s="74" t="s">
        <v>102</v>
      </c>
      <c r="D89" s="17" t="s">
        <v>57</v>
      </c>
      <c r="E89" s="17"/>
      <c r="F89" s="74"/>
      <c r="G89" s="18">
        <f aca="true" t="shared" si="6" ref="G89:H91">G90</f>
        <v>650</v>
      </c>
      <c r="H89" s="87">
        <f t="shared" si="6"/>
        <v>635.9</v>
      </c>
      <c r="I89" s="97">
        <f t="shared" si="5"/>
        <v>0.9783076923076923</v>
      </c>
    </row>
    <row r="90" spans="1:9" s="1" customFormat="1" ht="18">
      <c r="A90" s="66"/>
      <c r="B90" s="25" t="s">
        <v>59</v>
      </c>
      <c r="C90" s="20" t="s">
        <v>102</v>
      </c>
      <c r="D90" s="24" t="s">
        <v>57</v>
      </c>
      <c r="E90" s="24" t="s">
        <v>58</v>
      </c>
      <c r="F90" s="20"/>
      <c r="G90" s="14">
        <f t="shared" si="6"/>
        <v>650</v>
      </c>
      <c r="H90" s="88">
        <f t="shared" si="6"/>
        <v>635.9</v>
      </c>
      <c r="I90" s="98">
        <f t="shared" si="5"/>
        <v>0.9783076923076923</v>
      </c>
    </row>
    <row r="91" spans="1:9" s="1" customFormat="1" ht="36">
      <c r="A91" s="66"/>
      <c r="B91" s="35" t="s">
        <v>56</v>
      </c>
      <c r="C91" s="20" t="s">
        <v>102</v>
      </c>
      <c r="D91" s="24" t="s">
        <v>57</v>
      </c>
      <c r="E91" s="24" t="s">
        <v>58</v>
      </c>
      <c r="F91" s="20"/>
      <c r="G91" s="14">
        <f t="shared" si="6"/>
        <v>650</v>
      </c>
      <c r="H91" s="88">
        <f t="shared" si="6"/>
        <v>635.9</v>
      </c>
      <c r="I91" s="98">
        <f t="shared" si="5"/>
        <v>0.9783076923076923</v>
      </c>
    </row>
    <row r="92" spans="1:9" s="1" customFormat="1" ht="18">
      <c r="A92" s="66"/>
      <c r="B92" s="25" t="s">
        <v>74</v>
      </c>
      <c r="C92" s="20" t="s">
        <v>102</v>
      </c>
      <c r="D92" s="13" t="s">
        <v>57</v>
      </c>
      <c r="E92" s="13" t="s">
        <v>58</v>
      </c>
      <c r="F92" s="56" t="s">
        <v>66</v>
      </c>
      <c r="G92" s="14">
        <f>440+210</f>
        <v>650</v>
      </c>
      <c r="H92" s="88">
        <v>635.9</v>
      </c>
      <c r="I92" s="98">
        <f t="shared" si="5"/>
        <v>0.9783076923076923</v>
      </c>
    </row>
    <row r="93" spans="1:9" s="1" customFormat="1" ht="17.25">
      <c r="A93" s="60">
        <v>10</v>
      </c>
      <c r="B93" s="61" t="s">
        <v>117</v>
      </c>
      <c r="C93" s="62" t="s">
        <v>103</v>
      </c>
      <c r="D93" s="54"/>
      <c r="E93" s="54"/>
      <c r="F93" s="54"/>
      <c r="G93" s="18">
        <f>G94+G103</f>
        <v>18594.6</v>
      </c>
      <c r="H93" s="87">
        <f>H94+H103</f>
        <v>12057.199999999999</v>
      </c>
      <c r="I93" s="97">
        <f t="shared" si="5"/>
        <v>0.6484248115044152</v>
      </c>
    </row>
    <row r="94" spans="1:9" s="1" customFormat="1" ht="17.25">
      <c r="A94" s="69"/>
      <c r="B94" s="75" t="s">
        <v>28</v>
      </c>
      <c r="C94" s="76" t="s">
        <v>103</v>
      </c>
      <c r="D94" s="76" t="s">
        <v>29</v>
      </c>
      <c r="E94" s="77"/>
      <c r="F94" s="77"/>
      <c r="G94" s="18">
        <f>G100+G95+G98</f>
        <v>17766.6</v>
      </c>
      <c r="H94" s="87">
        <f>H100+H95+H98</f>
        <v>11229.199999999999</v>
      </c>
      <c r="I94" s="97">
        <f t="shared" si="5"/>
        <v>0.6320398950840341</v>
      </c>
    </row>
    <row r="95" spans="1:9" s="1" customFormat="1" ht="18">
      <c r="A95" s="70"/>
      <c r="B95" s="35" t="s">
        <v>48</v>
      </c>
      <c r="C95" s="53" t="s">
        <v>103</v>
      </c>
      <c r="D95" s="53" t="s">
        <v>29</v>
      </c>
      <c r="E95" s="53" t="s">
        <v>47</v>
      </c>
      <c r="F95" s="54"/>
      <c r="G95" s="14">
        <f>G97+G96</f>
        <v>12359</v>
      </c>
      <c r="H95" s="88">
        <f>H97+H96</f>
        <v>9003.4</v>
      </c>
      <c r="I95" s="98">
        <f t="shared" si="5"/>
        <v>0.728489359980581</v>
      </c>
    </row>
    <row r="96" spans="1:9" s="1" customFormat="1" ht="18">
      <c r="A96" s="70"/>
      <c r="B96" s="25" t="s">
        <v>74</v>
      </c>
      <c r="C96" s="53" t="s">
        <v>103</v>
      </c>
      <c r="D96" s="53" t="s">
        <v>29</v>
      </c>
      <c r="E96" s="53" t="s">
        <v>47</v>
      </c>
      <c r="F96" s="13" t="s">
        <v>66</v>
      </c>
      <c r="G96" s="14">
        <v>3262</v>
      </c>
      <c r="H96" s="88">
        <v>0</v>
      </c>
      <c r="I96" s="98">
        <f t="shared" si="5"/>
        <v>0</v>
      </c>
    </row>
    <row r="97" spans="1:9" s="1" customFormat="1" ht="18">
      <c r="A97" s="70"/>
      <c r="B97" s="52" t="s">
        <v>124</v>
      </c>
      <c r="C97" s="53" t="s">
        <v>103</v>
      </c>
      <c r="D97" s="13" t="s">
        <v>29</v>
      </c>
      <c r="E97" s="13" t="s">
        <v>47</v>
      </c>
      <c r="F97" s="13" t="s">
        <v>125</v>
      </c>
      <c r="G97" s="14">
        <f>5725+3250+122</f>
        <v>9097</v>
      </c>
      <c r="H97" s="88">
        <v>9003.4</v>
      </c>
      <c r="I97" s="98">
        <f t="shared" si="5"/>
        <v>0.9897108937012201</v>
      </c>
    </row>
    <row r="98" spans="1:9" s="1" customFormat="1" ht="18">
      <c r="A98" s="70"/>
      <c r="B98" s="35" t="s">
        <v>44</v>
      </c>
      <c r="C98" s="53" t="s">
        <v>103</v>
      </c>
      <c r="D98" s="53" t="s">
        <v>29</v>
      </c>
      <c r="E98" s="53" t="s">
        <v>43</v>
      </c>
      <c r="F98" s="54"/>
      <c r="G98" s="14">
        <f>G99</f>
        <v>4747.6</v>
      </c>
      <c r="H98" s="88">
        <f>H99</f>
        <v>1565.8</v>
      </c>
      <c r="I98" s="98">
        <f t="shared" si="5"/>
        <v>0.32980874547139605</v>
      </c>
    </row>
    <row r="99" spans="1:9" s="1" customFormat="1" ht="18">
      <c r="A99" s="70"/>
      <c r="B99" s="52" t="s">
        <v>124</v>
      </c>
      <c r="C99" s="53" t="s">
        <v>103</v>
      </c>
      <c r="D99" s="13" t="s">
        <v>29</v>
      </c>
      <c r="E99" s="13" t="s">
        <v>43</v>
      </c>
      <c r="F99" s="13" t="s">
        <v>125</v>
      </c>
      <c r="G99" s="14">
        <v>4747.6</v>
      </c>
      <c r="H99" s="88">
        <v>1565.8</v>
      </c>
      <c r="I99" s="98">
        <f t="shared" si="5"/>
        <v>0.32980874547139605</v>
      </c>
    </row>
    <row r="100" spans="1:9" s="1" customFormat="1" ht="18">
      <c r="A100" s="70"/>
      <c r="B100" s="52" t="s">
        <v>71</v>
      </c>
      <c r="C100" s="53" t="s">
        <v>103</v>
      </c>
      <c r="D100" s="53" t="s">
        <v>29</v>
      </c>
      <c r="E100" s="53" t="s">
        <v>72</v>
      </c>
      <c r="F100" s="54"/>
      <c r="G100" s="14">
        <f>G102+G101</f>
        <v>660</v>
      </c>
      <c r="H100" s="88">
        <f>H102+H101</f>
        <v>660</v>
      </c>
      <c r="I100" s="98">
        <f t="shared" si="5"/>
        <v>1</v>
      </c>
    </row>
    <row r="101" spans="1:9" s="1" customFormat="1" ht="36">
      <c r="A101" s="70"/>
      <c r="B101" s="35" t="s">
        <v>119</v>
      </c>
      <c r="C101" s="83" t="s">
        <v>103</v>
      </c>
      <c r="D101" s="83" t="s">
        <v>29</v>
      </c>
      <c r="E101" s="83" t="s">
        <v>72</v>
      </c>
      <c r="F101" s="13" t="s">
        <v>118</v>
      </c>
      <c r="G101" s="14">
        <v>50</v>
      </c>
      <c r="H101" s="88">
        <v>50</v>
      </c>
      <c r="I101" s="98">
        <f t="shared" si="5"/>
        <v>1</v>
      </c>
    </row>
    <row r="102" spans="1:9" s="1" customFormat="1" ht="18">
      <c r="A102" s="70"/>
      <c r="B102" s="52" t="s">
        <v>22</v>
      </c>
      <c r="C102" s="53" t="s">
        <v>103</v>
      </c>
      <c r="D102" s="13" t="s">
        <v>29</v>
      </c>
      <c r="E102" s="13" t="s">
        <v>72</v>
      </c>
      <c r="F102" s="13" t="s">
        <v>23</v>
      </c>
      <c r="G102" s="14">
        <f>610</f>
        <v>610</v>
      </c>
      <c r="H102" s="88">
        <f>610</f>
        <v>610</v>
      </c>
      <c r="I102" s="98">
        <f t="shared" si="5"/>
        <v>1</v>
      </c>
    </row>
    <row r="103" spans="1:9" s="1" customFormat="1" ht="17.25">
      <c r="A103" s="70"/>
      <c r="B103" s="21" t="s">
        <v>32</v>
      </c>
      <c r="C103" s="76" t="s">
        <v>103</v>
      </c>
      <c r="D103" s="22" t="s">
        <v>33</v>
      </c>
      <c r="E103" s="22"/>
      <c r="F103" s="22"/>
      <c r="G103" s="46">
        <f>G104</f>
        <v>828</v>
      </c>
      <c r="H103" s="86">
        <f>H104</f>
        <v>828</v>
      </c>
      <c r="I103" s="97">
        <f t="shared" si="5"/>
        <v>1</v>
      </c>
    </row>
    <row r="104" spans="1:9" s="1" customFormat="1" ht="18">
      <c r="A104" s="70"/>
      <c r="B104" s="25" t="s">
        <v>35</v>
      </c>
      <c r="C104" s="53" t="s">
        <v>103</v>
      </c>
      <c r="D104" s="13" t="s">
        <v>33</v>
      </c>
      <c r="E104" s="13" t="s">
        <v>34</v>
      </c>
      <c r="F104" s="13"/>
      <c r="G104" s="37">
        <f>G106+G105</f>
        <v>828</v>
      </c>
      <c r="H104" s="92">
        <f>H106+H105</f>
        <v>828</v>
      </c>
      <c r="I104" s="98">
        <f t="shared" si="5"/>
        <v>1</v>
      </c>
    </row>
    <row r="105" spans="1:9" s="1" customFormat="1" ht="18">
      <c r="A105" s="70"/>
      <c r="B105" s="23" t="s">
        <v>74</v>
      </c>
      <c r="C105" s="78" t="s">
        <v>103</v>
      </c>
      <c r="D105" s="24" t="s">
        <v>33</v>
      </c>
      <c r="E105" s="24" t="s">
        <v>34</v>
      </c>
      <c r="F105" s="24" t="s">
        <v>66</v>
      </c>
      <c r="G105" s="47">
        <v>355.3</v>
      </c>
      <c r="H105" s="90">
        <v>355.3</v>
      </c>
      <c r="I105" s="98">
        <f t="shared" si="5"/>
        <v>1</v>
      </c>
    </row>
    <row r="106" spans="1:9" s="1" customFormat="1" ht="18">
      <c r="A106" s="55"/>
      <c r="B106" s="57" t="s">
        <v>22</v>
      </c>
      <c r="C106" s="79" t="s">
        <v>103</v>
      </c>
      <c r="D106" s="58" t="s">
        <v>33</v>
      </c>
      <c r="E106" s="58" t="s">
        <v>34</v>
      </c>
      <c r="F106" s="58" t="s">
        <v>23</v>
      </c>
      <c r="G106" s="59">
        <f>458.7+44-30</f>
        <v>472.7</v>
      </c>
      <c r="H106" s="93">
        <f>458.7+44-30</f>
        <v>472.7</v>
      </c>
      <c r="I106" s="98">
        <f t="shared" si="5"/>
        <v>1</v>
      </c>
    </row>
    <row r="107" spans="1:9" s="1" customFormat="1" ht="17.25">
      <c r="A107" s="16" t="s">
        <v>12</v>
      </c>
      <c r="B107" s="21" t="s">
        <v>15</v>
      </c>
      <c r="C107" s="22" t="s">
        <v>104</v>
      </c>
      <c r="D107" s="22"/>
      <c r="E107" s="22"/>
      <c r="F107" s="22"/>
      <c r="G107" s="18">
        <f>G109+G113+G117</f>
        <v>870</v>
      </c>
      <c r="H107" s="87">
        <f>H109+H113+H117</f>
        <v>870</v>
      </c>
      <c r="I107" s="97">
        <f t="shared" si="5"/>
        <v>1</v>
      </c>
    </row>
    <row r="108" spans="1:9" s="1" customFormat="1" ht="18">
      <c r="A108" s="72"/>
      <c r="B108" s="30" t="s">
        <v>9</v>
      </c>
      <c r="C108" s="40"/>
      <c r="D108" s="40"/>
      <c r="E108" s="40"/>
      <c r="F108" s="40"/>
      <c r="G108" s="49"/>
      <c r="H108" s="94"/>
      <c r="I108" s="98"/>
    </row>
    <row r="109" spans="1:9" s="1" customFormat="1" ht="18">
      <c r="A109" s="66"/>
      <c r="B109" s="21" t="s">
        <v>45</v>
      </c>
      <c r="C109" s="22" t="s">
        <v>105</v>
      </c>
      <c r="D109" s="22"/>
      <c r="E109" s="22"/>
      <c r="F109" s="22"/>
      <c r="G109" s="18">
        <f aca="true" t="shared" si="7" ref="G109:H111">G110</f>
        <v>479</v>
      </c>
      <c r="H109" s="87">
        <f t="shared" si="7"/>
        <v>479</v>
      </c>
      <c r="I109" s="97">
        <f t="shared" si="5"/>
        <v>1</v>
      </c>
    </row>
    <row r="110" spans="1:9" s="1" customFormat="1" ht="18">
      <c r="A110" s="66"/>
      <c r="B110" s="21" t="s">
        <v>32</v>
      </c>
      <c r="C110" s="22" t="s">
        <v>105</v>
      </c>
      <c r="D110" s="22" t="s">
        <v>33</v>
      </c>
      <c r="E110" s="22"/>
      <c r="F110" s="22"/>
      <c r="G110" s="18">
        <f t="shared" si="7"/>
        <v>479</v>
      </c>
      <c r="H110" s="87">
        <f t="shared" si="7"/>
        <v>479</v>
      </c>
      <c r="I110" s="97">
        <f t="shared" si="5"/>
        <v>1</v>
      </c>
    </row>
    <row r="111" spans="1:9" s="1" customFormat="1" ht="18">
      <c r="A111" s="66"/>
      <c r="B111" s="25" t="s">
        <v>35</v>
      </c>
      <c r="C111" s="13" t="s">
        <v>105</v>
      </c>
      <c r="D111" s="13" t="s">
        <v>33</v>
      </c>
      <c r="E111" s="13" t="s">
        <v>34</v>
      </c>
      <c r="F111" s="13"/>
      <c r="G111" s="14">
        <f t="shared" si="7"/>
        <v>479</v>
      </c>
      <c r="H111" s="88">
        <f t="shared" si="7"/>
        <v>479</v>
      </c>
      <c r="I111" s="98">
        <f t="shared" si="5"/>
        <v>1</v>
      </c>
    </row>
    <row r="112" spans="1:9" s="1" customFormat="1" ht="18">
      <c r="A112" s="66"/>
      <c r="B112" s="25" t="s">
        <v>22</v>
      </c>
      <c r="C112" s="13" t="s">
        <v>105</v>
      </c>
      <c r="D112" s="13" t="s">
        <v>33</v>
      </c>
      <c r="E112" s="13" t="s">
        <v>34</v>
      </c>
      <c r="F112" s="13" t="s">
        <v>23</v>
      </c>
      <c r="G112" s="14">
        <v>479</v>
      </c>
      <c r="H112" s="88">
        <v>479</v>
      </c>
      <c r="I112" s="98">
        <f t="shared" si="5"/>
        <v>1</v>
      </c>
    </row>
    <row r="113" spans="1:9" s="1" customFormat="1" ht="18">
      <c r="A113" s="66"/>
      <c r="B113" s="21" t="s">
        <v>46</v>
      </c>
      <c r="C113" s="22" t="s">
        <v>106</v>
      </c>
      <c r="D113" s="22"/>
      <c r="E113" s="22"/>
      <c r="F113" s="22"/>
      <c r="G113" s="18">
        <f aca="true" t="shared" si="8" ref="G113:H115">G114</f>
        <v>338</v>
      </c>
      <c r="H113" s="87">
        <f t="shared" si="8"/>
        <v>338</v>
      </c>
      <c r="I113" s="97">
        <f t="shared" si="5"/>
        <v>1</v>
      </c>
    </row>
    <row r="114" spans="1:9" s="1" customFormat="1" ht="18">
      <c r="A114" s="66"/>
      <c r="B114" s="21" t="s">
        <v>32</v>
      </c>
      <c r="C114" s="22" t="s">
        <v>106</v>
      </c>
      <c r="D114" s="22" t="s">
        <v>33</v>
      </c>
      <c r="E114" s="22"/>
      <c r="F114" s="22"/>
      <c r="G114" s="18">
        <f t="shared" si="8"/>
        <v>338</v>
      </c>
      <c r="H114" s="87">
        <f t="shared" si="8"/>
        <v>338</v>
      </c>
      <c r="I114" s="97">
        <f t="shared" si="5"/>
        <v>1</v>
      </c>
    </row>
    <row r="115" spans="1:9" s="1" customFormat="1" ht="18">
      <c r="A115" s="66"/>
      <c r="B115" s="25" t="s">
        <v>35</v>
      </c>
      <c r="C115" s="13" t="s">
        <v>106</v>
      </c>
      <c r="D115" s="13" t="s">
        <v>33</v>
      </c>
      <c r="E115" s="13" t="s">
        <v>34</v>
      </c>
      <c r="F115" s="13"/>
      <c r="G115" s="14">
        <f t="shared" si="8"/>
        <v>338</v>
      </c>
      <c r="H115" s="88">
        <f t="shared" si="8"/>
        <v>338</v>
      </c>
      <c r="I115" s="98">
        <f t="shared" si="5"/>
        <v>1</v>
      </c>
    </row>
    <row r="116" spans="1:9" s="1" customFormat="1" ht="18">
      <c r="A116" s="66"/>
      <c r="B116" s="25" t="s">
        <v>22</v>
      </c>
      <c r="C116" s="13" t="s">
        <v>106</v>
      </c>
      <c r="D116" s="13" t="s">
        <v>33</v>
      </c>
      <c r="E116" s="13" t="s">
        <v>34</v>
      </c>
      <c r="F116" s="13" t="s">
        <v>23</v>
      </c>
      <c r="G116" s="14">
        <v>338</v>
      </c>
      <c r="H116" s="88">
        <v>338</v>
      </c>
      <c r="I116" s="98">
        <f t="shared" si="5"/>
        <v>1</v>
      </c>
    </row>
    <row r="117" spans="1:9" s="1" customFormat="1" ht="52.5">
      <c r="A117" s="66"/>
      <c r="B117" s="21" t="s">
        <v>73</v>
      </c>
      <c r="C117" s="22" t="s">
        <v>107</v>
      </c>
      <c r="D117" s="22"/>
      <c r="E117" s="22"/>
      <c r="F117" s="22"/>
      <c r="G117" s="18">
        <f aca="true" t="shared" si="9" ref="G117:H119">G118</f>
        <v>53</v>
      </c>
      <c r="H117" s="87">
        <f t="shared" si="9"/>
        <v>53</v>
      </c>
      <c r="I117" s="97">
        <f t="shared" si="5"/>
        <v>1</v>
      </c>
    </row>
    <row r="118" spans="1:9" s="1" customFormat="1" ht="18">
      <c r="A118" s="66"/>
      <c r="B118" s="21" t="s">
        <v>32</v>
      </c>
      <c r="C118" s="22" t="s">
        <v>107</v>
      </c>
      <c r="D118" s="22" t="s">
        <v>33</v>
      </c>
      <c r="E118" s="22"/>
      <c r="F118" s="22"/>
      <c r="G118" s="18">
        <f t="shared" si="9"/>
        <v>53</v>
      </c>
      <c r="H118" s="87">
        <f t="shared" si="9"/>
        <v>53</v>
      </c>
      <c r="I118" s="97">
        <f t="shared" si="5"/>
        <v>1</v>
      </c>
    </row>
    <row r="119" spans="1:9" s="1" customFormat="1" ht="18">
      <c r="A119" s="66"/>
      <c r="B119" s="25" t="s">
        <v>35</v>
      </c>
      <c r="C119" s="13" t="s">
        <v>107</v>
      </c>
      <c r="D119" s="13" t="s">
        <v>33</v>
      </c>
      <c r="E119" s="13" t="s">
        <v>34</v>
      </c>
      <c r="F119" s="13"/>
      <c r="G119" s="14">
        <f t="shared" si="9"/>
        <v>53</v>
      </c>
      <c r="H119" s="88">
        <f t="shared" si="9"/>
        <v>53</v>
      </c>
      <c r="I119" s="98">
        <f t="shared" si="5"/>
        <v>1</v>
      </c>
    </row>
    <row r="120" spans="1:9" s="1" customFormat="1" ht="18">
      <c r="A120" s="34"/>
      <c r="B120" s="25" t="s">
        <v>22</v>
      </c>
      <c r="C120" s="13" t="s">
        <v>107</v>
      </c>
      <c r="D120" s="13" t="s">
        <v>33</v>
      </c>
      <c r="E120" s="13" t="s">
        <v>34</v>
      </c>
      <c r="F120" s="13" t="s">
        <v>23</v>
      </c>
      <c r="G120" s="14">
        <v>53</v>
      </c>
      <c r="H120" s="88">
        <v>53</v>
      </c>
      <c r="I120" s="98">
        <f t="shared" si="5"/>
        <v>1</v>
      </c>
    </row>
    <row r="121" spans="1:9" s="1" customFormat="1" ht="34.5">
      <c r="A121" s="41" t="s">
        <v>13</v>
      </c>
      <c r="B121" s="39" t="s">
        <v>50</v>
      </c>
      <c r="C121" s="17" t="s">
        <v>108</v>
      </c>
      <c r="D121" s="17"/>
      <c r="E121" s="17"/>
      <c r="F121" s="17"/>
      <c r="G121" s="50">
        <f>G127+G123+G131+G135</f>
        <v>6910.2</v>
      </c>
      <c r="H121" s="89">
        <f>H127+H123+H131+H135</f>
        <v>6064.9</v>
      </c>
      <c r="I121" s="97">
        <f t="shared" si="5"/>
        <v>0.8776735839773089</v>
      </c>
    </row>
    <row r="122" spans="1:9" s="1" customFormat="1" ht="18">
      <c r="A122" s="41"/>
      <c r="B122" s="30" t="s">
        <v>9</v>
      </c>
      <c r="C122" s="17"/>
      <c r="D122" s="17"/>
      <c r="E122" s="17"/>
      <c r="F122" s="17"/>
      <c r="G122" s="50"/>
      <c r="H122" s="89"/>
      <c r="I122" s="98"/>
    </row>
    <row r="123" spans="1:9" s="1" customFormat="1" ht="52.5">
      <c r="A123" s="26"/>
      <c r="B123" s="39" t="s">
        <v>75</v>
      </c>
      <c r="C123" s="17" t="s">
        <v>109</v>
      </c>
      <c r="D123" s="24"/>
      <c r="E123" s="24"/>
      <c r="F123" s="24"/>
      <c r="G123" s="50">
        <f aca="true" t="shared" si="10" ref="G123:H125">G124</f>
        <v>1092.7</v>
      </c>
      <c r="H123" s="89">
        <f t="shared" si="10"/>
        <v>995.1</v>
      </c>
      <c r="I123" s="97">
        <f t="shared" si="5"/>
        <v>0.9106799670540862</v>
      </c>
    </row>
    <row r="124" spans="1:9" s="1" customFormat="1" ht="18">
      <c r="A124" s="66"/>
      <c r="B124" s="21" t="s">
        <v>32</v>
      </c>
      <c r="C124" s="17" t="s">
        <v>109</v>
      </c>
      <c r="D124" s="17" t="s">
        <v>33</v>
      </c>
      <c r="E124" s="17"/>
      <c r="F124" s="17"/>
      <c r="G124" s="50">
        <f t="shared" si="10"/>
        <v>1092.7</v>
      </c>
      <c r="H124" s="89">
        <f t="shared" si="10"/>
        <v>995.1</v>
      </c>
      <c r="I124" s="97">
        <f t="shared" si="5"/>
        <v>0.9106799670540862</v>
      </c>
    </row>
    <row r="125" spans="1:9" s="1" customFormat="1" ht="18">
      <c r="A125" s="66"/>
      <c r="B125" s="25" t="s">
        <v>35</v>
      </c>
      <c r="C125" s="24" t="s">
        <v>109</v>
      </c>
      <c r="D125" s="24" t="s">
        <v>33</v>
      </c>
      <c r="E125" s="24" t="s">
        <v>34</v>
      </c>
      <c r="F125" s="24"/>
      <c r="G125" s="47">
        <f t="shared" si="10"/>
        <v>1092.7</v>
      </c>
      <c r="H125" s="90">
        <f t="shared" si="10"/>
        <v>995.1</v>
      </c>
      <c r="I125" s="98">
        <f t="shared" si="5"/>
        <v>0.9106799670540862</v>
      </c>
    </row>
    <row r="126" spans="1:9" s="1" customFormat="1" ht="18">
      <c r="A126" s="66"/>
      <c r="B126" s="23" t="s">
        <v>82</v>
      </c>
      <c r="C126" s="24" t="s">
        <v>109</v>
      </c>
      <c r="D126" s="24" t="s">
        <v>33</v>
      </c>
      <c r="E126" s="24" t="s">
        <v>34</v>
      </c>
      <c r="F126" s="24" t="s">
        <v>78</v>
      </c>
      <c r="G126" s="47">
        <v>1092.7</v>
      </c>
      <c r="H126" s="90">
        <v>995.1</v>
      </c>
      <c r="I126" s="98">
        <f t="shared" si="5"/>
        <v>0.9106799670540862</v>
      </c>
    </row>
    <row r="127" spans="1:9" s="1" customFormat="1" ht="45" customHeight="1">
      <c r="A127" s="66"/>
      <c r="B127" s="21" t="s">
        <v>123</v>
      </c>
      <c r="C127" s="17" t="s">
        <v>110</v>
      </c>
      <c r="D127" s="17"/>
      <c r="E127" s="17"/>
      <c r="F127" s="17"/>
      <c r="G127" s="50">
        <f aca="true" t="shared" si="11" ref="G127:H129">G128</f>
        <v>1616.8000000000002</v>
      </c>
      <c r="H127" s="89">
        <f t="shared" si="11"/>
        <v>1103.7</v>
      </c>
      <c r="I127" s="97">
        <f t="shared" si="5"/>
        <v>0.682644730331519</v>
      </c>
    </row>
    <row r="128" spans="1:9" s="1" customFormat="1" ht="18">
      <c r="A128" s="66"/>
      <c r="B128" s="21" t="s">
        <v>32</v>
      </c>
      <c r="C128" s="17" t="s">
        <v>110</v>
      </c>
      <c r="D128" s="17" t="s">
        <v>33</v>
      </c>
      <c r="E128" s="17"/>
      <c r="F128" s="17"/>
      <c r="G128" s="50">
        <f t="shared" si="11"/>
        <v>1616.8000000000002</v>
      </c>
      <c r="H128" s="89">
        <f t="shared" si="11"/>
        <v>1103.7</v>
      </c>
      <c r="I128" s="97">
        <f t="shared" si="5"/>
        <v>0.682644730331519</v>
      </c>
    </row>
    <row r="129" spans="1:9" s="1" customFormat="1" ht="18">
      <c r="A129" s="66"/>
      <c r="B129" s="25" t="s">
        <v>35</v>
      </c>
      <c r="C129" s="24" t="s">
        <v>110</v>
      </c>
      <c r="D129" s="24" t="s">
        <v>33</v>
      </c>
      <c r="E129" s="24" t="s">
        <v>34</v>
      </c>
      <c r="F129" s="24"/>
      <c r="G129" s="47">
        <f t="shared" si="11"/>
        <v>1616.8000000000002</v>
      </c>
      <c r="H129" s="90">
        <f t="shared" si="11"/>
        <v>1103.7</v>
      </c>
      <c r="I129" s="98">
        <f t="shared" si="5"/>
        <v>0.682644730331519</v>
      </c>
    </row>
    <row r="130" spans="1:9" s="1" customFormat="1" ht="18">
      <c r="A130" s="66"/>
      <c r="B130" s="23" t="s">
        <v>82</v>
      </c>
      <c r="C130" s="24" t="s">
        <v>110</v>
      </c>
      <c r="D130" s="24" t="s">
        <v>33</v>
      </c>
      <c r="E130" s="24" t="s">
        <v>34</v>
      </c>
      <c r="F130" s="24" t="s">
        <v>78</v>
      </c>
      <c r="G130" s="47">
        <f>1233.2+383.6</f>
        <v>1616.8000000000002</v>
      </c>
      <c r="H130" s="90">
        <v>1103.7</v>
      </c>
      <c r="I130" s="98">
        <f t="shared" si="5"/>
        <v>0.682644730331519</v>
      </c>
    </row>
    <row r="131" spans="1:9" s="1" customFormat="1" ht="69">
      <c r="A131" s="71"/>
      <c r="B131" s="39" t="s">
        <v>77</v>
      </c>
      <c r="C131" s="17" t="s">
        <v>113</v>
      </c>
      <c r="D131" s="17"/>
      <c r="E131" s="17"/>
      <c r="F131" s="17"/>
      <c r="G131" s="50">
        <f aca="true" t="shared" si="12" ref="G131:H133">G132</f>
        <v>427</v>
      </c>
      <c r="H131" s="89">
        <f t="shared" si="12"/>
        <v>192.4</v>
      </c>
      <c r="I131" s="97">
        <f t="shared" si="5"/>
        <v>0.4505854800936768</v>
      </c>
    </row>
    <row r="132" spans="1:9" s="1" customFormat="1" ht="18">
      <c r="A132" s="66"/>
      <c r="B132" s="21" t="s">
        <v>32</v>
      </c>
      <c r="C132" s="17" t="s">
        <v>113</v>
      </c>
      <c r="D132" s="17" t="s">
        <v>33</v>
      </c>
      <c r="E132" s="17"/>
      <c r="F132" s="17"/>
      <c r="G132" s="50">
        <f t="shared" si="12"/>
        <v>427</v>
      </c>
      <c r="H132" s="89">
        <f t="shared" si="12"/>
        <v>192.4</v>
      </c>
      <c r="I132" s="97">
        <f t="shared" si="5"/>
        <v>0.4505854800936768</v>
      </c>
    </row>
    <row r="133" spans="1:9" s="1" customFormat="1" ht="18">
      <c r="A133" s="66"/>
      <c r="B133" s="25" t="s">
        <v>35</v>
      </c>
      <c r="C133" s="24" t="s">
        <v>113</v>
      </c>
      <c r="D133" s="24" t="s">
        <v>33</v>
      </c>
      <c r="E133" s="24" t="s">
        <v>34</v>
      </c>
      <c r="F133" s="24"/>
      <c r="G133" s="47">
        <f t="shared" si="12"/>
        <v>427</v>
      </c>
      <c r="H133" s="90">
        <f t="shared" si="12"/>
        <v>192.4</v>
      </c>
      <c r="I133" s="98">
        <f t="shared" si="5"/>
        <v>0.4505854800936768</v>
      </c>
    </row>
    <row r="134" spans="1:9" s="1" customFormat="1" ht="18">
      <c r="A134" s="66"/>
      <c r="B134" s="23" t="s">
        <v>82</v>
      </c>
      <c r="C134" s="24" t="s">
        <v>113</v>
      </c>
      <c r="D134" s="24" t="s">
        <v>33</v>
      </c>
      <c r="E134" s="24" t="s">
        <v>34</v>
      </c>
      <c r="F134" s="24" t="s">
        <v>78</v>
      </c>
      <c r="G134" s="47">
        <v>427</v>
      </c>
      <c r="H134" s="90">
        <v>192.4</v>
      </c>
      <c r="I134" s="98">
        <f t="shared" si="5"/>
        <v>0.4505854800936768</v>
      </c>
    </row>
    <row r="135" spans="1:9" s="1" customFormat="1" ht="52.5">
      <c r="A135" s="66"/>
      <c r="B135" s="39" t="s">
        <v>76</v>
      </c>
      <c r="C135" s="17" t="s">
        <v>111</v>
      </c>
      <c r="D135" s="24"/>
      <c r="E135" s="24"/>
      <c r="F135" s="24"/>
      <c r="G135" s="50">
        <f aca="true" t="shared" si="13" ref="G135:H137">G136</f>
        <v>3773.7</v>
      </c>
      <c r="H135" s="89">
        <f t="shared" si="13"/>
        <v>3773.7</v>
      </c>
      <c r="I135" s="97">
        <f t="shared" si="5"/>
        <v>1</v>
      </c>
    </row>
    <row r="136" spans="1:9" s="1" customFormat="1" ht="18">
      <c r="A136" s="66"/>
      <c r="B136" s="21" t="s">
        <v>32</v>
      </c>
      <c r="C136" s="17" t="s">
        <v>112</v>
      </c>
      <c r="D136" s="17" t="s">
        <v>33</v>
      </c>
      <c r="E136" s="17"/>
      <c r="F136" s="17"/>
      <c r="G136" s="50">
        <f t="shared" si="13"/>
        <v>3773.7</v>
      </c>
      <c r="H136" s="89">
        <f t="shared" si="13"/>
        <v>3773.7</v>
      </c>
      <c r="I136" s="97">
        <f t="shared" si="5"/>
        <v>1</v>
      </c>
    </row>
    <row r="137" spans="1:9" s="1" customFormat="1" ht="18">
      <c r="A137" s="66"/>
      <c r="B137" s="25" t="s">
        <v>35</v>
      </c>
      <c r="C137" s="24" t="s">
        <v>112</v>
      </c>
      <c r="D137" s="24" t="s">
        <v>33</v>
      </c>
      <c r="E137" s="24" t="s">
        <v>34</v>
      </c>
      <c r="F137" s="24"/>
      <c r="G137" s="47">
        <f t="shared" si="13"/>
        <v>3773.7</v>
      </c>
      <c r="H137" s="90">
        <f t="shared" si="13"/>
        <v>3773.7</v>
      </c>
      <c r="I137" s="98">
        <f t="shared" si="5"/>
        <v>1</v>
      </c>
    </row>
    <row r="138" spans="1:9" s="1" customFormat="1" ht="18">
      <c r="A138" s="34"/>
      <c r="B138" s="23" t="s">
        <v>82</v>
      </c>
      <c r="C138" s="24" t="s">
        <v>112</v>
      </c>
      <c r="D138" s="24" t="s">
        <v>33</v>
      </c>
      <c r="E138" s="24" t="s">
        <v>34</v>
      </c>
      <c r="F138" s="24" t="s">
        <v>78</v>
      </c>
      <c r="G138" s="47">
        <v>3773.7</v>
      </c>
      <c r="H138" s="90">
        <v>3773.7</v>
      </c>
      <c r="I138" s="98">
        <f t="shared" si="5"/>
        <v>1</v>
      </c>
    </row>
    <row r="139" spans="1:9" s="1" customFormat="1" ht="35.25">
      <c r="A139" s="16" t="s">
        <v>14</v>
      </c>
      <c r="B139" s="21" t="s">
        <v>68</v>
      </c>
      <c r="C139" s="51" t="s">
        <v>114</v>
      </c>
      <c r="D139" s="13"/>
      <c r="E139" s="13"/>
      <c r="F139" s="13"/>
      <c r="G139" s="18">
        <f>G140</f>
        <v>554.8</v>
      </c>
      <c r="H139" s="87">
        <f>H140</f>
        <v>554.8</v>
      </c>
      <c r="I139" s="97">
        <f t="shared" si="5"/>
        <v>1</v>
      </c>
    </row>
    <row r="140" spans="1:9" s="1" customFormat="1" ht="18">
      <c r="A140" s="26"/>
      <c r="B140" s="32" t="s">
        <v>32</v>
      </c>
      <c r="C140" s="22" t="s">
        <v>114</v>
      </c>
      <c r="D140" s="51" t="s">
        <v>33</v>
      </c>
      <c r="E140" s="51"/>
      <c r="F140" s="51"/>
      <c r="G140" s="80">
        <f>G141</f>
        <v>554.8</v>
      </c>
      <c r="H140" s="95">
        <f>H141</f>
        <v>554.8</v>
      </c>
      <c r="I140" s="97">
        <f aca="true" t="shared" si="14" ref="I140:I156">H140/G140</f>
        <v>1</v>
      </c>
    </row>
    <row r="141" spans="1:9" s="1" customFormat="1" ht="18">
      <c r="A141" s="66"/>
      <c r="B141" s="25" t="s">
        <v>35</v>
      </c>
      <c r="C141" s="13" t="s">
        <v>114</v>
      </c>
      <c r="D141" s="24" t="s">
        <v>33</v>
      </c>
      <c r="E141" s="24" t="s">
        <v>34</v>
      </c>
      <c r="F141" s="24"/>
      <c r="G141" s="47">
        <f>G142+G143</f>
        <v>554.8</v>
      </c>
      <c r="H141" s="90">
        <f>H142+H143</f>
        <v>554.8</v>
      </c>
      <c r="I141" s="98">
        <f t="shared" si="14"/>
        <v>1</v>
      </c>
    </row>
    <row r="142" spans="1:9" s="1" customFormat="1" ht="18">
      <c r="A142" s="66"/>
      <c r="B142" s="35" t="s">
        <v>74</v>
      </c>
      <c r="C142" s="13" t="s">
        <v>114</v>
      </c>
      <c r="D142" s="24" t="s">
        <v>33</v>
      </c>
      <c r="E142" s="24" t="s">
        <v>34</v>
      </c>
      <c r="F142" s="24" t="s">
        <v>66</v>
      </c>
      <c r="G142" s="47">
        <v>200.4</v>
      </c>
      <c r="H142" s="90">
        <v>200.4</v>
      </c>
      <c r="I142" s="98">
        <f t="shared" si="14"/>
        <v>1</v>
      </c>
    </row>
    <row r="143" spans="1:9" s="1" customFormat="1" ht="18">
      <c r="A143" s="34"/>
      <c r="B143" s="23" t="s">
        <v>22</v>
      </c>
      <c r="C143" s="13" t="s">
        <v>114</v>
      </c>
      <c r="D143" s="24" t="s">
        <v>33</v>
      </c>
      <c r="E143" s="24" t="s">
        <v>34</v>
      </c>
      <c r="F143" s="24" t="s">
        <v>23</v>
      </c>
      <c r="G143" s="47">
        <f>554.8-200.4</f>
        <v>354.4</v>
      </c>
      <c r="H143" s="90">
        <f>554.8-200.4</f>
        <v>354.4</v>
      </c>
      <c r="I143" s="98">
        <f t="shared" si="14"/>
        <v>1</v>
      </c>
    </row>
    <row r="144" spans="1:9" s="1" customFormat="1" ht="35.25">
      <c r="A144" s="16" t="s">
        <v>49</v>
      </c>
      <c r="B144" s="39" t="s">
        <v>79</v>
      </c>
      <c r="C144" s="51" t="s">
        <v>115</v>
      </c>
      <c r="D144" s="24"/>
      <c r="E144" s="24"/>
      <c r="F144" s="24"/>
      <c r="G144" s="50">
        <f aca="true" t="shared" si="15" ref="G144:H146">G145</f>
        <v>790</v>
      </c>
      <c r="H144" s="89">
        <f t="shared" si="15"/>
        <v>472.2</v>
      </c>
      <c r="I144" s="97">
        <f t="shared" si="14"/>
        <v>0.5977215189873417</v>
      </c>
    </row>
    <row r="145" spans="1:9" s="1" customFormat="1" ht="18">
      <c r="A145" s="26"/>
      <c r="B145" s="21" t="s">
        <v>32</v>
      </c>
      <c r="C145" s="22" t="s">
        <v>115</v>
      </c>
      <c r="D145" s="22" t="s">
        <v>33</v>
      </c>
      <c r="E145" s="22"/>
      <c r="F145" s="22"/>
      <c r="G145" s="18">
        <f t="shared" si="15"/>
        <v>790</v>
      </c>
      <c r="H145" s="87">
        <f t="shared" si="15"/>
        <v>472.2</v>
      </c>
      <c r="I145" s="97">
        <f t="shared" si="14"/>
        <v>0.5977215189873417</v>
      </c>
    </row>
    <row r="146" spans="1:9" s="1" customFormat="1" ht="18">
      <c r="A146" s="66"/>
      <c r="B146" s="25" t="s">
        <v>35</v>
      </c>
      <c r="C146" s="13" t="s">
        <v>115</v>
      </c>
      <c r="D146" s="13" t="s">
        <v>33</v>
      </c>
      <c r="E146" s="13" t="s">
        <v>34</v>
      </c>
      <c r="F146" s="13"/>
      <c r="G146" s="14">
        <f t="shared" si="15"/>
        <v>790</v>
      </c>
      <c r="H146" s="88">
        <f t="shared" si="15"/>
        <v>472.2</v>
      </c>
      <c r="I146" s="98">
        <f t="shared" si="14"/>
        <v>0.5977215189873417</v>
      </c>
    </row>
    <row r="147" spans="1:9" s="1" customFormat="1" ht="18">
      <c r="A147" s="34"/>
      <c r="B147" s="25" t="s">
        <v>22</v>
      </c>
      <c r="C147" s="13" t="s">
        <v>115</v>
      </c>
      <c r="D147" s="13" t="s">
        <v>33</v>
      </c>
      <c r="E147" s="13" t="s">
        <v>34</v>
      </c>
      <c r="F147" s="13" t="s">
        <v>23</v>
      </c>
      <c r="G147" s="14">
        <v>790</v>
      </c>
      <c r="H147" s="88">
        <v>472.2</v>
      </c>
      <c r="I147" s="98">
        <f t="shared" si="14"/>
        <v>0.5977215189873417</v>
      </c>
    </row>
    <row r="148" spans="1:9" s="1" customFormat="1" ht="35.25">
      <c r="A148" s="16" t="s">
        <v>67</v>
      </c>
      <c r="B148" s="39" t="s">
        <v>84</v>
      </c>
      <c r="C148" s="51" t="s">
        <v>116</v>
      </c>
      <c r="D148" s="24"/>
      <c r="E148" s="24"/>
      <c r="F148" s="24"/>
      <c r="G148" s="50">
        <f aca="true" t="shared" si="16" ref="G148:H150">G149</f>
        <v>1200</v>
      </c>
      <c r="H148" s="89">
        <f t="shared" si="16"/>
        <v>1200</v>
      </c>
      <c r="I148" s="97">
        <f t="shared" si="14"/>
        <v>1</v>
      </c>
    </row>
    <row r="149" spans="1:9" s="1" customFormat="1" ht="18">
      <c r="A149" s="26"/>
      <c r="B149" s="21" t="s">
        <v>88</v>
      </c>
      <c r="C149" s="22" t="s">
        <v>116</v>
      </c>
      <c r="D149" s="22" t="s">
        <v>85</v>
      </c>
      <c r="E149" s="22"/>
      <c r="F149" s="22"/>
      <c r="G149" s="18">
        <f t="shared" si="16"/>
        <v>1200</v>
      </c>
      <c r="H149" s="87">
        <f t="shared" si="16"/>
        <v>1200</v>
      </c>
      <c r="I149" s="97">
        <f t="shared" si="14"/>
        <v>1</v>
      </c>
    </row>
    <row r="150" spans="1:9" s="1" customFormat="1" ht="18">
      <c r="A150" s="66"/>
      <c r="B150" s="25" t="s">
        <v>87</v>
      </c>
      <c r="C150" s="13" t="s">
        <v>116</v>
      </c>
      <c r="D150" s="13" t="s">
        <v>85</v>
      </c>
      <c r="E150" s="13" t="s">
        <v>86</v>
      </c>
      <c r="F150" s="13"/>
      <c r="G150" s="14">
        <f t="shared" si="16"/>
        <v>1200</v>
      </c>
      <c r="H150" s="88">
        <f t="shared" si="16"/>
        <v>1200</v>
      </c>
      <c r="I150" s="98">
        <f t="shared" si="14"/>
        <v>1</v>
      </c>
    </row>
    <row r="151" spans="1:9" s="1" customFormat="1" ht="18">
      <c r="A151" s="66"/>
      <c r="B151" s="23" t="s">
        <v>22</v>
      </c>
      <c r="C151" s="24" t="s">
        <v>116</v>
      </c>
      <c r="D151" s="24" t="s">
        <v>85</v>
      </c>
      <c r="E151" s="24" t="s">
        <v>86</v>
      </c>
      <c r="F151" s="24" t="s">
        <v>23</v>
      </c>
      <c r="G151" s="47">
        <v>1200</v>
      </c>
      <c r="H151" s="90">
        <v>1200</v>
      </c>
      <c r="I151" s="98">
        <f t="shared" si="14"/>
        <v>1</v>
      </c>
    </row>
    <row r="152" spans="1:9" s="1" customFormat="1" ht="44.25" customHeight="1">
      <c r="A152" s="16" t="s">
        <v>128</v>
      </c>
      <c r="B152" s="21" t="s">
        <v>132</v>
      </c>
      <c r="C152" s="22" t="s">
        <v>129</v>
      </c>
      <c r="D152" s="13"/>
      <c r="E152" s="13"/>
      <c r="F152" s="13"/>
      <c r="G152" s="18">
        <f aca="true" t="shared" si="17" ref="G152:H154">G153</f>
        <v>700</v>
      </c>
      <c r="H152" s="87">
        <f t="shared" si="17"/>
        <v>700</v>
      </c>
      <c r="I152" s="97">
        <f t="shared" si="14"/>
        <v>1</v>
      </c>
    </row>
    <row r="153" spans="1:9" s="1" customFormat="1" ht="17.25">
      <c r="A153" s="82"/>
      <c r="B153" s="21" t="s">
        <v>133</v>
      </c>
      <c r="C153" s="22" t="s">
        <v>129</v>
      </c>
      <c r="D153" s="22" t="s">
        <v>130</v>
      </c>
      <c r="E153" s="22"/>
      <c r="F153" s="22"/>
      <c r="G153" s="18">
        <f t="shared" si="17"/>
        <v>700</v>
      </c>
      <c r="H153" s="87">
        <f t="shared" si="17"/>
        <v>700</v>
      </c>
      <c r="I153" s="97">
        <f t="shared" si="14"/>
        <v>1</v>
      </c>
    </row>
    <row r="154" spans="1:9" s="1" customFormat="1" ht="18">
      <c r="A154" s="82"/>
      <c r="B154" s="25" t="s">
        <v>134</v>
      </c>
      <c r="C154" s="13" t="s">
        <v>129</v>
      </c>
      <c r="D154" s="13" t="s">
        <v>130</v>
      </c>
      <c r="E154" s="13" t="s">
        <v>131</v>
      </c>
      <c r="F154" s="13"/>
      <c r="G154" s="14">
        <f t="shared" si="17"/>
        <v>700</v>
      </c>
      <c r="H154" s="88">
        <f t="shared" si="17"/>
        <v>700</v>
      </c>
      <c r="I154" s="98">
        <f t="shared" si="14"/>
        <v>1</v>
      </c>
    </row>
    <row r="155" spans="1:9" s="1" customFormat="1" ht="18" thickBot="1">
      <c r="A155" s="81"/>
      <c r="B155" s="23" t="s">
        <v>121</v>
      </c>
      <c r="C155" s="24" t="s">
        <v>129</v>
      </c>
      <c r="D155" s="24" t="s">
        <v>130</v>
      </c>
      <c r="E155" s="24" t="s">
        <v>131</v>
      </c>
      <c r="F155" s="24" t="s">
        <v>122</v>
      </c>
      <c r="G155" s="47">
        <v>700</v>
      </c>
      <c r="H155" s="90">
        <v>700</v>
      </c>
      <c r="I155" s="101">
        <f t="shared" si="14"/>
        <v>1</v>
      </c>
    </row>
    <row r="156" spans="1:9" ht="21" thickBot="1" thickTop="1">
      <c r="A156" s="102"/>
      <c r="B156" s="103" t="s">
        <v>3</v>
      </c>
      <c r="C156" s="103"/>
      <c r="D156" s="103"/>
      <c r="E156" s="103"/>
      <c r="F156" s="103"/>
      <c r="G156" s="104">
        <f>G93+G7+G11+G15+G19+G43+G54+G69+G107+G121+G73+G83+G139+G144+G148+G152</f>
        <v>61201.799999999996</v>
      </c>
      <c r="H156" s="104">
        <f>H93+H7+H11+H15+H19+H43+H54+H69+H107+H121+H73+H83+H139+H144+H148+H152</f>
        <v>51965.200000000004</v>
      </c>
      <c r="I156" s="105">
        <f t="shared" si="14"/>
        <v>0.8490796022339213</v>
      </c>
    </row>
    <row r="157" ht="13.5" thickTop="1">
      <c r="G157" s="42"/>
    </row>
    <row r="158" ht="12.75">
      <c r="G158" s="42"/>
    </row>
    <row r="159" ht="12.75">
      <c r="G159" s="42"/>
    </row>
    <row r="160" ht="12.75">
      <c r="G160" s="42"/>
    </row>
    <row r="161" ht="12.75">
      <c r="G161" s="42"/>
    </row>
    <row r="162" ht="12.75">
      <c r="G162" s="42"/>
    </row>
    <row r="163" ht="12.75">
      <c r="G163" s="42"/>
    </row>
    <row r="164" ht="12.75">
      <c r="G164" s="42"/>
    </row>
    <row r="165" ht="12.75">
      <c r="G165" s="42"/>
    </row>
    <row r="166" ht="12.75">
      <c r="G166" s="42"/>
    </row>
    <row r="167" ht="12.75">
      <c r="G167" s="42"/>
    </row>
    <row r="168" ht="12.75">
      <c r="G168" s="42"/>
    </row>
    <row r="169" ht="12.75">
      <c r="G169" s="42"/>
    </row>
    <row r="170" ht="12.75">
      <c r="G170" s="42"/>
    </row>
    <row r="171" ht="12.75">
      <c r="G171" s="42"/>
    </row>
    <row r="172" ht="12.75">
      <c r="G172" s="42"/>
    </row>
    <row r="173" ht="12.75">
      <c r="G173" s="42"/>
    </row>
    <row r="174" ht="12.75">
      <c r="G174" s="42"/>
    </row>
    <row r="175" ht="12.75">
      <c r="G175" s="42"/>
    </row>
    <row r="176" ht="12.75">
      <c r="G176" s="42"/>
    </row>
    <row r="177" ht="12.75">
      <c r="G177" s="42"/>
    </row>
    <row r="178" ht="12.75">
      <c r="G178" s="42"/>
    </row>
    <row r="179" ht="12.75">
      <c r="G179" s="42"/>
    </row>
    <row r="180" ht="12.75">
      <c r="G180" s="42"/>
    </row>
    <row r="181" ht="12.75">
      <c r="G181" s="42"/>
    </row>
    <row r="182" ht="12.75">
      <c r="G182" s="42"/>
    </row>
    <row r="183" ht="12.75">
      <c r="G183" s="42"/>
    </row>
    <row r="184" ht="12.75">
      <c r="G184" s="42"/>
    </row>
    <row r="185" ht="12.75">
      <c r="G185" s="42"/>
    </row>
    <row r="186" ht="12.75">
      <c r="G186" s="42"/>
    </row>
    <row r="187" ht="12.75">
      <c r="G187" s="42"/>
    </row>
    <row r="188" ht="12.75">
      <c r="G188" s="42"/>
    </row>
    <row r="189" ht="12.75">
      <c r="G189" s="42"/>
    </row>
    <row r="190" ht="12.75">
      <c r="G190" s="42"/>
    </row>
    <row r="191" ht="12.75">
      <c r="G191" s="42"/>
    </row>
    <row r="192" ht="12.75">
      <c r="G192" s="42"/>
    </row>
    <row r="193" ht="12.75">
      <c r="G193" s="42"/>
    </row>
    <row r="194" ht="12.75">
      <c r="G194" s="42"/>
    </row>
    <row r="195" ht="12.75">
      <c r="G195" s="42"/>
    </row>
    <row r="196" ht="12.75">
      <c r="G196" s="42"/>
    </row>
    <row r="197" ht="12.75">
      <c r="G197" s="42"/>
    </row>
    <row r="198" ht="12.75">
      <c r="G198" s="42"/>
    </row>
    <row r="199" ht="12.75">
      <c r="G199" s="42"/>
    </row>
    <row r="200" ht="12.75">
      <c r="G200" s="42"/>
    </row>
    <row r="201" ht="12.75">
      <c r="G201" s="42"/>
    </row>
    <row r="202" ht="12.75">
      <c r="G202" s="42"/>
    </row>
    <row r="203" ht="12.75">
      <c r="G203" s="42"/>
    </row>
    <row r="204" ht="12.75">
      <c r="G204" s="42"/>
    </row>
    <row r="205" ht="12.75">
      <c r="G205" s="42"/>
    </row>
    <row r="206" ht="12.75">
      <c r="G206" s="42"/>
    </row>
    <row r="207" ht="12.75">
      <c r="G207" s="42"/>
    </row>
    <row r="208" ht="12.75">
      <c r="G208" s="42"/>
    </row>
    <row r="209" ht="12.75">
      <c r="G209" s="42"/>
    </row>
    <row r="210" ht="12.75">
      <c r="G210" s="42"/>
    </row>
    <row r="211" ht="12.75">
      <c r="G211" s="42"/>
    </row>
    <row r="212" ht="12.75">
      <c r="G212" s="42"/>
    </row>
  </sheetData>
  <autoFilter ref="B5:G156"/>
  <mergeCells count="3">
    <mergeCell ref="B1:G1"/>
    <mergeCell ref="A2:I2"/>
    <mergeCell ref="A3:I3"/>
  </mergeCells>
  <printOptions horizontalCentered="1"/>
  <pageMargins left="1.1023622047244095" right="0.5905511811023623" top="0.7874015748031497" bottom="0.7874015748031497" header="0.5118110236220472" footer="0.5118110236220472"/>
  <pageSetup fitToHeight="5" fitToWidth="1" horizontalDpi="600" verticalDpi="600" orientation="portrait" paperSize="9" scale="41" r:id="rId1"/>
  <headerFooter alignWithMargins="0">
    <oddHeader>&amp;R&amp;"Times New Roman,обычный"&amp;14Таблица 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2013-03-12T11:57:59Z</cp:lastPrinted>
  <dcterms:created xsi:type="dcterms:W3CDTF">2001-12-19T09:52:21Z</dcterms:created>
  <dcterms:modified xsi:type="dcterms:W3CDTF">2013-03-12T11:59:03Z</dcterms:modified>
  <cp:category/>
  <cp:version/>
  <cp:contentType/>
  <cp:contentStatus/>
</cp:coreProperties>
</file>