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8" windowWidth="9720" windowHeight="6348" activeTab="0"/>
  </bookViews>
  <sheets>
    <sheet name="сент" sheetId="1" r:id="rId1"/>
  </sheets>
  <definedNames>
    <definedName name="_xlnm._FilterDatabase" localSheetId="0" hidden="1">'сент'!$B$13:$G$218</definedName>
    <definedName name="_xlnm.Print_Titles" localSheetId="0">'сент'!$14:$14</definedName>
  </definedNames>
  <calcPr fullCalcOnLoad="1"/>
</workbook>
</file>

<file path=xl/sharedStrings.xml><?xml version="1.0" encoding="utf-8"?>
<sst xmlns="http://schemas.openxmlformats.org/spreadsheetml/2006/main" count="833" uniqueCount="191">
  <si>
    <t/>
  </si>
  <si>
    <t>№ п/п</t>
  </si>
  <si>
    <t>2</t>
  </si>
  <si>
    <t>ИТОГО:</t>
  </si>
  <si>
    <t>3</t>
  </si>
  <si>
    <t>4</t>
  </si>
  <si>
    <t>5</t>
  </si>
  <si>
    <t>6</t>
  </si>
  <si>
    <t>7</t>
  </si>
  <si>
    <t>в том числе подпрограммы:</t>
  </si>
  <si>
    <t>9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</si>
  <si>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</si>
  <si>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</si>
  <si>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</si>
  <si>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</si>
  <si>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</si>
  <si>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</si>
  <si>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Выполнение функций органами местного самоуправления</t>
  </si>
  <si>
    <t>Образование</t>
  </si>
  <si>
    <t>0700</t>
  </si>
  <si>
    <t>0709</t>
  </si>
  <si>
    <t>Другие вопросы в области образования</t>
  </si>
  <si>
    <t>Социальная политика</t>
  </si>
  <si>
    <t>1000</t>
  </si>
  <si>
    <t>1003</t>
  </si>
  <si>
    <t>Социальное обеспечение населения</t>
  </si>
  <si>
    <t>0400</t>
  </si>
  <si>
    <t>0405</t>
  </si>
  <si>
    <t>Национальная экономика</t>
  </si>
  <si>
    <t>Сельское хозяйство и рыболовство</t>
  </si>
  <si>
    <t>УТВЕРЖДЕНО</t>
  </si>
  <si>
    <t>0412</t>
  </si>
  <si>
    <t>Другие вопросы в области национальной экономики</t>
  </si>
  <si>
    <t>Программа "Лето"</t>
  </si>
  <si>
    <t>0702</t>
  </si>
  <si>
    <t>Общее образование</t>
  </si>
  <si>
    <t>Подпрограмма "Старшее поколение"</t>
  </si>
  <si>
    <t>Подпрограмма "Инвалиды"</t>
  </si>
  <si>
    <t>решением совета депутатов</t>
  </si>
  <si>
    <t>0701</t>
  </si>
  <si>
    <t>Дошкольное образование</t>
  </si>
  <si>
    <t>14</t>
  </si>
  <si>
    <t>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</t>
  </si>
  <si>
    <t>Мероприятия по оснащению приборами учета энергоресурсов  муниципальных дошкольных учреждений в рамках ДЦП</t>
  </si>
  <si>
    <t>0800</t>
  </si>
  <si>
    <t>0801</t>
  </si>
  <si>
    <t>Культура</t>
  </si>
  <si>
    <t>Благоустройство территорий образовательных учреждений МО Кировский район Ленинградской области на 2011-2013 годы</t>
  </si>
  <si>
    <t xml:space="preserve">Культура и кинематография </t>
  </si>
  <si>
    <t>15</t>
  </si>
  <si>
    <t>Молодежная политика и оздоровление детей</t>
  </si>
  <si>
    <t>0707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</si>
  <si>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</si>
  <si>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</si>
  <si>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322</t>
  </si>
  <si>
    <t>Формирование доступной среды жизнедеятельности для инвалидов на 2011-2013 годы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</si>
  <si>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</si>
  <si>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</si>
  <si>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Субсидии гражданам на приобретение жилья</t>
  </si>
  <si>
    <t>Развитие и поддержка малого и среднего бизнеса Кировского муниципального района Ленинградской области на 2012-2015 годы</t>
  </si>
  <si>
    <t>Развитие физической культуры и массового спорта в МО Кировский район Ленинградской области на 2012-2014 годы</t>
  </si>
  <si>
    <t>1100</t>
  </si>
  <si>
    <t>1101</t>
  </si>
  <si>
    <t xml:space="preserve">Физическая культура </t>
  </si>
  <si>
    <t>Физическая культура и спорт</t>
  </si>
  <si>
    <t>795 35 00</t>
  </si>
  <si>
    <t>795 24 00</t>
  </si>
  <si>
    <t>795 24 01</t>
  </si>
  <si>
    <t>795 24 02</t>
  </si>
  <si>
    <t>795 47 00</t>
  </si>
  <si>
    <t>795 48 00</t>
  </si>
  <si>
    <t>795 43 00</t>
  </si>
  <si>
    <t>795 44 00</t>
  </si>
  <si>
    <t>795 44 01</t>
  </si>
  <si>
    <t>795 45 00</t>
  </si>
  <si>
    <t>795 03 00</t>
  </si>
  <si>
    <t>795 02 00</t>
  </si>
  <si>
    <t>795 02 01</t>
  </si>
  <si>
    <t>795 02 02</t>
  </si>
  <si>
    <t>795 02 03</t>
  </si>
  <si>
    <t>795 41 00</t>
  </si>
  <si>
    <t>795 41 01</t>
  </si>
  <si>
    <t>795 41 02</t>
  </si>
  <si>
    <t>795 01 04</t>
  </si>
  <si>
    <t>795 41 04</t>
  </si>
  <si>
    <t>795 41 03</t>
  </si>
  <si>
    <t>795 05 00</t>
  </si>
  <si>
    <t>795 06 00</t>
  </si>
  <si>
    <t>795 11 00</t>
  </si>
  <si>
    <t>Дети Кировского района Ленинградской области на 2011-2013 годы</t>
  </si>
  <si>
    <t xml:space="preserve">Кировского муниципального района </t>
  </si>
  <si>
    <t>Ленинградской области</t>
  </si>
  <si>
    <t>796 24 01</t>
  </si>
  <si>
    <t>Субсидии бюджетным учреждениям на иные цели</t>
  </si>
  <si>
    <t>612</t>
  </si>
  <si>
    <t>Софинансирование расходов на предоставление социальных выплат в рамках реализации мероприятий ДЦП "Жилье для молодежи" на 2012-2015 г.г.</t>
  </si>
  <si>
    <t>16</t>
  </si>
  <si>
    <t>795 46 00</t>
  </si>
  <si>
    <t>0900</t>
  </si>
  <si>
    <t>0901</t>
  </si>
  <si>
    <t>Здравоохранение</t>
  </si>
  <si>
    <t>Стационарная медицинская помощь</t>
  </si>
  <si>
    <t>0500</t>
  </si>
  <si>
    <t>0501</t>
  </si>
  <si>
    <t>Жилищно-коммунальное хозяйство</t>
  </si>
  <si>
    <t>Жилищное хозяйство</t>
  </si>
  <si>
    <t>на реализацию долгосрочных  целевых программ на 2013 год</t>
  </si>
  <si>
    <t>(Приложение 16)</t>
  </si>
  <si>
    <t>Безопасность образовательных учреждений Кировского муниципального района Ленинградской области на 2013-2015 годы</t>
  </si>
  <si>
    <t>Повышение безопасности дорожного движения в Кировском муниципальном районе Ленинградской области на 2013-2014 годы</t>
  </si>
  <si>
    <t>Сумма (тысяч рублей) 2013</t>
  </si>
  <si>
    <t>Развитие сельского хозяйства Кировского района Ленинградской области на 2013-2015 годы</t>
  </si>
  <si>
    <t>795 20 00</t>
  </si>
  <si>
    <t>Безопасность учреждений здравоохранения муниципального образования Кировский муниципальный район Ленинградской области на 2011-2013 годы</t>
  </si>
  <si>
    <t>Ремонт автомобильных дорог общего пользования Кировского муниципального района Ленинградской области в 2013 - 2015 годах</t>
  </si>
  <si>
    <t>Дорожное хозяйство (дорожные фонды)</t>
  </si>
  <si>
    <t>0409</t>
  </si>
  <si>
    <t>795 76 00</t>
  </si>
  <si>
    <t>795 26 00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</si>
  <si>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</si>
  <si>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</si>
  <si>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</si>
  <si>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</si>
  <si>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795 44 04</t>
  </si>
  <si>
    <t>Мероприятия по оснащению приборами учета энергоресурсов  муниципальных учреждений дополнительного образования (ДМХШ) в рамках ДЦП</t>
  </si>
  <si>
    <t>10</t>
  </si>
  <si>
    <t>17</t>
  </si>
  <si>
    <t>795 44 05</t>
  </si>
  <si>
    <t>Мероприятия по оснащению приборами учета энергоресурсов  муниципальных учреждений дополнительного образования (внешкольные учреждения) в рамках ДЦП</t>
  </si>
  <si>
    <t>Демографическое развитие Кировского района Ленинградской области на 2013 - 2014 годы</t>
  </si>
  <si>
    <t>Социальная поддержка граждан пожилого возраста и инвалидов на 2012-2014 годы</t>
  </si>
  <si>
    <t>0902</t>
  </si>
  <si>
    <t>Амбулаторная помощь</t>
  </si>
  <si>
    <t>8</t>
  </si>
  <si>
    <t>12</t>
  </si>
  <si>
    <t>13</t>
  </si>
  <si>
    <t xml:space="preserve">Поддержка граждан, нуждающихся в улучшении жилищных условий, в том числе молодежи на 2013 -2015 годы  </t>
  </si>
  <si>
    <t>795 20 01</t>
  </si>
  <si>
    <t>795 20 02</t>
  </si>
  <si>
    <t>Реализация мероприятий программы отрасли "Животноводство"</t>
  </si>
  <si>
    <t>Реализация мероприятий программы отрасли "Растениеводство"</t>
  </si>
  <si>
    <t>Развитие образования МО Кировский район Ленинградской области на 2011-2015 годы</t>
  </si>
  <si>
    <t>Программа "Развитие образования МО Кировский район Ленинградской области на 2011-2015 годы"</t>
  </si>
  <si>
    <t>Противопожарная безопасность учреждений культуры Кировского муниципального района Ленинградской области на 2013-2015 годы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</si>
  <si>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2013 -2015 годы" </t>
  </si>
  <si>
    <t>795 44 02</t>
  </si>
  <si>
    <t>Мероприятия по оснащению приборами учета энергоресурсов муниципальных образовательных учреждений в рамках ДЦП</t>
  </si>
  <si>
    <t>от "12" декабря 2012г. №115</t>
  </si>
  <si>
    <t>18</t>
  </si>
  <si>
    <t>Восстановление категории надежности электроснабжения для социально значимых объектов и объектов жизнеобеспечения, расположенных на территории МО Кировский район Ленинградской области, на 2011-2015 годы</t>
  </si>
  <si>
    <t>795 07 00</t>
  </si>
  <si>
    <t>(в редакции решения совета депутатов</t>
  </si>
  <si>
    <t>244</t>
  </si>
  <si>
    <t>321</t>
  </si>
  <si>
    <t>323</t>
  </si>
  <si>
    <t>Пособия и компенсации гражданам и иные социальные выплаты, кроме публичных нормативных обязательств</t>
  </si>
  <si>
    <t>Приобретение товаров, работ, услуг в пользу граждан</t>
  </si>
  <si>
    <t>243</t>
  </si>
  <si>
    <t>411</t>
  </si>
  <si>
    <t>Бюджетные инвестиции в объекты муниципальной собственности</t>
  </si>
  <si>
    <t>Прочая закупка товаров, работ и услуг для муниципальных нужд</t>
  </si>
  <si>
    <t>441</t>
  </si>
  <si>
    <t>Бюджетные инвестиции на приобретение объектов недвижимого имущества</t>
  </si>
  <si>
    <t>Закупка товаров, работ, услуг в сфере информационно-коммуникационных технологий</t>
  </si>
  <si>
    <t>242</t>
  </si>
  <si>
    <t>852</t>
  </si>
  <si>
    <t>Уплата прочих налогов, сборов и иных платежей</t>
  </si>
  <si>
    <t>Закупка товаров, работ, услуг в целях капитального ремонта муниципального имущества</t>
  </si>
  <si>
    <t>796 24 02</t>
  </si>
  <si>
    <t>Развитие и совершенствование сил и средств гражданской обороны и Кировского районного территориального звена Ленинградской областной подсистемы предупреждения и ликвидации чрезвычайных ситуаций на 2013-2014гг</t>
  </si>
  <si>
    <t>1002</t>
  </si>
  <si>
    <t>622</t>
  </si>
  <si>
    <t>Социальное обслуживание населения</t>
  </si>
  <si>
    <t>Субсидии автономным учреждениям на иные цели</t>
  </si>
  <si>
    <t>Софинансирование расходов на предоставление социальных выплат в рамках реализации мероприятий ДЦП "Поддержка граждан, нуждающихся в улучшении жилищных условий, на основе принципов ипотечного кредитования в Ленинградской области на 2013-2015 годы"</t>
  </si>
  <si>
    <t>795 44 10</t>
  </si>
  <si>
    <t>795 44 11</t>
  </si>
  <si>
    <t>795 44 12</t>
  </si>
  <si>
    <t>795 44 13</t>
  </si>
  <si>
    <t>795 44 14</t>
  </si>
  <si>
    <t>795 44 15</t>
  </si>
  <si>
    <t>0502</t>
  </si>
  <si>
    <t>Коммунальное хозяйство</t>
  </si>
  <si>
    <t>Капитальный ремонт участка водопровода на ул. Абсалямова от ул.Маяковского до ул. Колпинская, г.п. Мга</t>
  </si>
  <si>
    <t>Капитальный ремонт  участка водопровода на ул. Колпинская от ул.Пушкинская до ул. Абсалямова, г.п. Мга</t>
  </si>
  <si>
    <t>Капитальный ремонт  участка водопровода на  ул. Колпинская от ул. Кузнечная до Таежного пер., г.п. Мга</t>
  </si>
  <si>
    <t>Капитальный ремонт участков канализации у  жилого дома N 58 по Советскому пр. г.п.Мга</t>
  </si>
  <si>
    <t>Капитальный ремонт  участка канализации на  ул. Спортивная от жилого дома N 13 до КНС N 1, г.п.Мга</t>
  </si>
  <si>
    <t>Капитальный ремонт  участка канализации на  ул. Донецкая от жилого дома N 100 по Комсомольскому пр. до канализационного коллектора на ул. Мгинской Правды, г.п.Мга</t>
  </si>
  <si>
    <t>796 47 00</t>
  </si>
  <si>
    <t>"18" сентября 2013 г. №48)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</si>
</sst>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00"/>
    <numFmt numFmtId="170" formatCode="0.00000"/>
    <numFmt numFmtId="171" formatCode="0.0000"/>
    <numFmt numFmtId="172" formatCode="0.000"/>
    <numFmt numFmtId="173" formatCode="0.0%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7" fillId="0" borderId="0" xfId="18" applyNumberFormat="1" applyFont="1" applyFill="1" applyBorder="1" applyAlignment="1" applyProtection="1">
      <alignment vertical="center"/>
      <protection/>
    </xf>
    <xf numFmtId="0" fontId="8" fillId="2" borderId="1" xfId="18" applyNumberFormat="1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center" wrapText="1"/>
      <protection/>
    </xf>
    <xf numFmtId="164" fontId="5" fillId="0" borderId="3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3" xfId="18" applyNumberFormat="1" applyFont="1" applyFill="1" applyBorder="1" applyAlignment="1" applyProtection="1">
      <alignment horizontal="center"/>
      <protection/>
    </xf>
    <xf numFmtId="49" fontId="10" fillId="0" borderId="4" xfId="18" applyNumberFormat="1" applyFont="1" applyFill="1" applyBorder="1" applyAlignment="1" applyProtection="1">
      <alignment horizontal="center" wrapText="1"/>
      <protection/>
    </xf>
    <xf numFmtId="164" fontId="10" fillId="0" borderId="3" xfId="18" applyNumberFormat="1" applyFont="1" applyFill="1" applyBorder="1" applyAlignment="1" applyProtection="1">
      <alignment horizontal="center" wrapText="1"/>
      <protection/>
    </xf>
    <xf numFmtId="49" fontId="5" fillId="4" borderId="4" xfId="18" applyNumberFormat="1" applyFont="1" applyFill="1" applyBorder="1" applyAlignment="1" applyProtection="1">
      <alignment horizontal="center" wrapText="1"/>
      <protection/>
    </xf>
    <xf numFmtId="49" fontId="10" fillId="0" borderId="3" xfId="18" applyNumberFormat="1" applyFont="1" applyFill="1" applyBorder="1" applyAlignment="1" applyProtection="1">
      <alignment horizontal="left" wrapText="1"/>
      <protection/>
    </xf>
    <xf numFmtId="49" fontId="10" fillId="0" borderId="3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wrapText="1"/>
      <protection/>
    </xf>
    <xf numFmtId="49" fontId="5" fillId="0" borderId="4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left" wrapText="1"/>
      <protection/>
    </xf>
    <xf numFmtId="49" fontId="5" fillId="0" borderId="4" xfId="18" applyNumberFormat="1" applyFont="1" applyFill="1" applyBorder="1" applyAlignment="1" applyProtection="1">
      <alignment horizontal="center"/>
      <protection/>
    </xf>
    <xf numFmtId="0" fontId="10" fillId="0" borderId="3" xfId="18" applyNumberFormat="1" applyFont="1" applyFill="1" applyBorder="1" applyAlignment="1" applyProtection="1">
      <alignment horizontal="center" wrapText="1"/>
      <protection/>
    </xf>
    <xf numFmtId="49" fontId="10" fillId="0" borderId="3" xfId="18" applyNumberFormat="1" applyFont="1" applyFill="1" applyBorder="1" applyAlignment="1" applyProtection="1">
      <alignment horizontal="left" vertical="center" wrapText="1"/>
      <protection/>
    </xf>
    <xf numFmtId="49" fontId="7" fillId="0" borderId="3" xfId="18" applyNumberFormat="1" applyFont="1" applyFill="1" applyBorder="1" applyAlignment="1" applyProtection="1">
      <alignment horizontal="left" wrapText="1"/>
      <protection/>
    </xf>
    <xf numFmtId="49" fontId="11" fillId="0" borderId="2" xfId="18" applyNumberFormat="1" applyFont="1" applyFill="1" applyBorder="1" applyAlignment="1" applyProtection="1">
      <alignment horizontal="center" wrapText="1"/>
      <protection/>
    </xf>
    <xf numFmtId="49" fontId="10" fillId="0" borderId="2" xfId="18" applyNumberFormat="1" applyFont="1" applyFill="1" applyBorder="1" applyAlignment="1" applyProtection="1">
      <alignment horizontal="left" wrapText="1"/>
      <protection/>
    </xf>
    <xf numFmtId="49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/>
      <protection/>
    </xf>
    <xf numFmtId="49" fontId="5" fillId="0" borderId="2" xfId="18" applyNumberFormat="1" applyFont="1" applyFill="1" applyBorder="1" applyAlignment="1" applyProtection="1">
      <alignment horizontal="left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164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left" wrapText="1"/>
      <protection/>
    </xf>
    <xf numFmtId="49" fontId="7" fillId="0" borderId="3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0" fillId="0" borderId="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14" fillId="0" borderId="1" xfId="18" applyNumberFormat="1" applyFont="1" applyFill="1" applyBorder="1" applyAlignment="1" applyProtection="1">
      <alignment horizontal="center" vertical="center" wrapText="1"/>
      <protection/>
    </xf>
    <xf numFmtId="0" fontId="14" fillId="0" borderId="6" xfId="18" applyNumberFormat="1" applyFont="1" applyFill="1" applyBorder="1" applyAlignment="1" applyProtection="1">
      <alignment horizontal="center" vertical="center" wrapText="1"/>
      <protection/>
    </xf>
    <xf numFmtId="164" fontId="10" fillId="0" borderId="2" xfId="18" applyNumberFormat="1" applyFont="1" applyFill="1" applyBorder="1" applyAlignment="1" applyProtection="1">
      <alignment horizontal="center" wrapText="1"/>
      <protection/>
    </xf>
    <xf numFmtId="164" fontId="5" fillId="0" borderId="4" xfId="18" applyNumberFormat="1" applyFont="1" applyFill="1" applyBorder="1" applyAlignment="1" applyProtection="1">
      <alignment horizontal="center" wrapText="1"/>
      <protection/>
    </xf>
    <xf numFmtId="164" fontId="11" fillId="0" borderId="2" xfId="18" applyNumberFormat="1" applyFont="1" applyFill="1" applyBorder="1" applyAlignment="1" applyProtection="1">
      <alignment horizontal="center" wrapText="1"/>
      <protection/>
    </xf>
    <xf numFmtId="164" fontId="7" fillId="0" borderId="3" xfId="18" applyNumberFormat="1" applyFont="1" applyFill="1" applyBorder="1" applyAlignment="1" applyProtection="1">
      <alignment horizontal="center" wrapText="1"/>
      <protection/>
    </xf>
    <xf numFmtId="164" fontId="10" fillId="0" borderId="4" xfId="18" applyNumberFormat="1" applyFont="1" applyFill="1" applyBorder="1" applyAlignment="1" applyProtection="1">
      <alignment horizontal="center" wrapText="1"/>
      <protection/>
    </xf>
    <xf numFmtId="49" fontId="10" fillId="0" borderId="7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left" vertical="center" wrapText="1"/>
      <protection/>
    </xf>
    <xf numFmtId="49" fontId="5" fillId="0" borderId="3" xfId="18" applyNumberFormat="1" applyFont="1" applyFill="1" applyBorder="1" applyAlignment="1" applyProtection="1">
      <alignment horizontal="center" vertical="center" wrapText="1"/>
      <protection/>
    </xf>
    <xf numFmtId="49" fontId="14" fillId="0" borderId="3" xfId="18" applyNumberFormat="1" applyFont="1" applyFill="1" applyBorder="1" applyAlignment="1" applyProtection="1">
      <alignment horizontal="center" vertical="center" wrapText="1"/>
      <protection/>
    </xf>
    <xf numFmtId="0" fontId="14" fillId="0" borderId="2" xfId="18" applyNumberFormat="1" applyFont="1" applyFill="1" applyBorder="1" applyAlignment="1" applyProtection="1">
      <alignment horizontal="center" vertical="center" wrapText="1"/>
      <protection/>
    </xf>
    <xf numFmtId="49" fontId="5" fillId="4" borderId="3" xfId="18" applyNumberFormat="1" applyFont="1" applyFill="1" applyBorder="1" applyAlignment="1" applyProtection="1">
      <alignment horizontal="center" wrapText="1"/>
      <protection/>
    </xf>
    <xf numFmtId="49" fontId="10" fillId="5" borderId="8" xfId="18" applyNumberFormat="1" applyFont="1" applyFill="1" applyBorder="1" applyAlignment="1" applyProtection="1">
      <alignment horizontal="center"/>
      <protection/>
    </xf>
    <xf numFmtId="0" fontId="10" fillId="0" borderId="3" xfId="18" applyNumberFormat="1" applyFont="1" applyFill="1" applyBorder="1" applyAlignment="1" applyProtection="1">
      <alignment horizontal="center" wrapText="1"/>
      <protection/>
    </xf>
    <xf numFmtId="49" fontId="10" fillId="0" borderId="3" xfId="18" applyNumberFormat="1" applyFont="1" applyFill="1" applyBorder="1" applyAlignment="1" applyProtection="1">
      <alignment horizontal="center" wrapText="1"/>
      <protection/>
    </xf>
    <xf numFmtId="0" fontId="5" fillId="0" borderId="4" xfId="18" applyNumberFormat="1" applyFont="1" applyFill="1" applyBorder="1" applyAlignment="1" applyProtection="1">
      <alignment horizontal="center" wrapText="1"/>
      <protection/>
    </xf>
    <xf numFmtId="0" fontId="5" fillId="0" borderId="7" xfId="18" applyNumberFormat="1" applyFont="1" applyFill="1" applyBorder="1" applyAlignment="1" applyProtection="1">
      <alignment horizontal="center" wrapText="1"/>
      <protection/>
    </xf>
    <xf numFmtId="0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7" xfId="18" applyNumberFormat="1" applyFont="1" applyFill="1" applyBorder="1" applyAlignment="1" applyProtection="1">
      <alignment horizontal="center"/>
      <protection/>
    </xf>
    <xf numFmtId="0" fontId="10" fillId="0" borderId="4" xfId="18" applyNumberFormat="1" applyFont="1" applyFill="1" applyBorder="1" applyAlignment="1" applyProtection="1">
      <alignment horizontal="center" wrapText="1"/>
      <protection/>
    </xf>
    <xf numFmtId="0" fontId="10" fillId="0" borderId="7" xfId="18" applyNumberFormat="1" applyFont="1" applyFill="1" applyBorder="1" applyAlignment="1" applyProtection="1">
      <alignment horizontal="center" wrapText="1"/>
      <protection/>
    </xf>
    <xf numFmtId="0" fontId="14" fillId="0" borderId="4" xfId="18" applyNumberFormat="1" applyFont="1" applyFill="1" applyBorder="1" applyAlignment="1" applyProtection="1">
      <alignment horizontal="center" vertical="center" wrapText="1"/>
      <protection/>
    </xf>
    <xf numFmtId="0" fontId="14" fillId="0" borderId="7" xfId="18" applyNumberFormat="1" applyFont="1" applyFill="1" applyBorder="1" applyAlignment="1" applyProtection="1">
      <alignment horizontal="center" vertical="center" wrapText="1"/>
      <protection/>
    </xf>
    <xf numFmtId="49" fontId="10" fillId="0" borderId="7" xfId="18" applyNumberFormat="1" applyFont="1" applyFill="1" applyBorder="1" applyAlignment="1" applyProtection="1">
      <alignment horizontal="center"/>
      <protection/>
    </xf>
    <xf numFmtId="49" fontId="7" fillId="0" borderId="4" xfId="18" applyNumberFormat="1" applyFont="1" applyFill="1" applyBorder="1" applyAlignment="1" applyProtection="1">
      <alignment horizontal="center"/>
      <protection/>
    </xf>
    <xf numFmtId="49" fontId="10" fillId="4" borderId="4" xfId="18" applyNumberFormat="1" applyFont="1" applyFill="1" applyBorder="1" applyAlignment="1" applyProtection="1">
      <alignment horizontal="left" wrapText="1"/>
      <protection/>
    </xf>
    <xf numFmtId="49" fontId="10" fillId="4" borderId="4" xfId="18" applyNumberFormat="1" applyFont="1" applyFill="1" applyBorder="1" applyAlignment="1" applyProtection="1">
      <alignment horizontal="center" wrapText="1"/>
      <protection/>
    </xf>
    <xf numFmtId="49" fontId="10" fillId="0" borderId="3" xfId="18" applyNumberFormat="1" applyFont="1" applyFill="1" applyBorder="1" applyAlignment="1" applyProtection="1">
      <alignment horizontal="left" vertical="center" wrapText="1"/>
      <protection/>
    </xf>
    <xf numFmtId="49" fontId="10" fillId="0" borderId="3" xfId="18" applyNumberFormat="1" applyFont="1" applyFill="1" applyBorder="1" applyAlignment="1" applyProtection="1">
      <alignment horizontal="center" vertical="center" wrapText="1"/>
      <protection/>
    </xf>
    <xf numFmtId="49" fontId="15" fillId="0" borderId="3" xfId="18" applyNumberFormat="1" applyFont="1" applyFill="1" applyBorder="1" applyAlignment="1" applyProtection="1">
      <alignment horizontal="center" vertical="center" wrapText="1"/>
      <protection/>
    </xf>
    <xf numFmtId="49" fontId="5" fillId="0" borderId="9" xfId="18" applyNumberFormat="1" applyFont="1" applyFill="1" applyBorder="1" applyAlignment="1" applyProtection="1">
      <alignment horizontal="center" vertical="center" wrapText="1"/>
      <protection/>
    </xf>
    <xf numFmtId="164" fontId="10" fillId="0" borderId="7" xfId="18" applyNumberFormat="1" applyFont="1" applyFill="1" applyBorder="1" applyAlignment="1" applyProtection="1">
      <alignment horizontal="center" wrapText="1"/>
      <protection/>
    </xf>
    <xf numFmtId="49" fontId="5" fillId="0" borderId="10" xfId="18" applyNumberFormat="1" applyFont="1" applyFill="1" applyBorder="1" applyAlignment="1" applyProtection="1">
      <alignment horizontal="left" wrapText="1"/>
      <protection/>
    </xf>
    <xf numFmtId="49" fontId="5" fillId="4" borderId="3" xfId="18" applyNumberFormat="1" applyFont="1" applyFill="1" applyBorder="1" applyAlignment="1" applyProtection="1">
      <alignment horizontal="left" wrapText="1"/>
      <protection/>
    </xf>
    <xf numFmtId="49" fontId="12" fillId="5" borderId="8" xfId="18" applyNumberFormat="1" applyFont="1" applyFill="1" applyBorder="1" applyAlignment="1" applyProtection="1">
      <alignment horizontal="left" wrapText="1"/>
      <protection/>
    </xf>
    <xf numFmtId="164" fontId="12" fillId="5" borderId="8" xfId="18" applyNumberFormat="1" applyFont="1" applyFill="1" applyBorder="1" applyAlignment="1" applyProtection="1">
      <alignment horizontal="center" wrapText="1"/>
      <protection/>
    </xf>
    <xf numFmtId="49" fontId="10" fillId="0" borderId="5" xfId="18" applyNumberFormat="1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>
      <alignment wrapText="1"/>
    </xf>
    <xf numFmtId="49" fontId="5" fillId="0" borderId="0" xfId="18" applyNumberFormat="1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4" fillId="0" borderId="0" xfId="18" applyNumberFormat="1" applyFont="1" applyFill="1" applyBorder="1" applyAlignment="1" applyProtection="1">
      <alignment horizontal="right"/>
      <protection/>
    </xf>
    <xf numFmtId="49" fontId="13" fillId="0" borderId="0" xfId="18" applyNumberFormat="1" applyFont="1" applyFill="1" applyBorder="1" applyAlignment="1" applyProtection="1">
      <alignment horizontal="right"/>
      <protection/>
    </xf>
    <xf numFmtId="0" fontId="13" fillId="0" borderId="0" xfId="18" applyNumberFormat="1" applyFont="1" applyFill="1" applyBorder="1" applyAlignment="1" applyProtection="1">
      <alignment horizontal="right" vertical="center"/>
      <protection/>
    </xf>
    <xf numFmtId="49" fontId="13" fillId="0" borderId="0" xfId="18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H218"/>
  <sheetViews>
    <sheetView tabSelected="1" zoomScale="70" zoomScaleNormal="70" zoomScaleSheetLayoutView="55" workbookViewId="0" topLeftCell="A199">
      <selection activeCell="C140" sqref="C140"/>
    </sheetView>
  </sheetViews>
  <sheetFormatPr defaultColWidth="9.00390625" defaultRowHeight="12.75"/>
  <cols>
    <col min="1" max="1" width="8.375" style="0" customWidth="1"/>
    <col min="2" max="2" width="93.625" style="0" customWidth="1"/>
    <col min="3" max="3" width="14.875" style="0" customWidth="1"/>
    <col min="5" max="5" width="10.125" style="0" customWidth="1"/>
    <col min="6" max="6" width="9.375" style="0" customWidth="1"/>
    <col min="7" max="7" width="17.50390625" style="0" customWidth="1"/>
  </cols>
  <sheetData>
    <row r="1" spans="2:7" ht="21">
      <c r="B1" s="84" t="s">
        <v>30</v>
      </c>
      <c r="C1" s="84"/>
      <c r="D1" s="84"/>
      <c r="E1" s="84"/>
      <c r="F1" s="84"/>
      <c r="G1" s="84"/>
    </row>
    <row r="2" spans="2:7" ht="21">
      <c r="B2" s="84" t="s">
        <v>38</v>
      </c>
      <c r="C2" s="84"/>
      <c r="D2" s="84"/>
      <c r="E2" s="84"/>
      <c r="F2" s="84"/>
      <c r="G2" s="84"/>
    </row>
    <row r="3" spans="2:7" ht="21">
      <c r="B3" s="85" t="s">
        <v>90</v>
      </c>
      <c r="C3" s="85"/>
      <c r="D3" s="85"/>
      <c r="E3" s="85"/>
      <c r="F3" s="85"/>
      <c r="G3" s="85"/>
    </row>
    <row r="4" spans="2:7" ht="21">
      <c r="B4" s="85" t="s">
        <v>91</v>
      </c>
      <c r="C4" s="85"/>
      <c r="D4" s="85"/>
      <c r="E4" s="85"/>
      <c r="F4" s="85"/>
      <c r="G4" s="85"/>
    </row>
    <row r="5" spans="2:7" ht="21">
      <c r="B5" s="83" t="s">
        <v>147</v>
      </c>
      <c r="C5" s="83"/>
      <c r="D5" s="83"/>
      <c r="E5" s="83"/>
      <c r="F5" s="83"/>
      <c r="G5" s="83"/>
    </row>
    <row r="6" spans="2:7" ht="21">
      <c r="B6" s="83" t="s">
        <v>107</v>
      </c>
      <c r="C6" s="83"/>
      <c r="D6" s="83"/>
      <c r="E6" s="83"/>
      <c r="F6" s="83"/>
      <c r="G6" s="83"/>
    </row>
    <row r="7" spans="2:7" ht="21">
      <c r="B7" s="83" t="s">
        <v>151</v>
      </c>
      <c r="C7" s="83"/>
      <c r="D7" s="83"/>
      <c r="E7" s="83"/>
      <c r="F7" s="83"/>
      <c r="G7" s="83"/>
    </row>
    <row r="8" spans="2:7" ht="21">
      <c r="B8" s="83" t="s">
        <v>190</v>
      </c>
      <c r="C8" s="83"/>
      <c r="D8" s="83"/>
      <c r="E8" s="83"/>
      <c r="F8" s="83"/>
      <c r="G8" s="83"/>
    </row>
    <row r="9" spans="2:7" ht="29.25" customHeight="1">
      <c r="B9" s="82"/>
      <c r="C9" s="82"/>
      <c r="D9" s="82"/>
      <c r="E9" s="82"/>
      <c r="F9" s="82"/>
      <c r="G9" s="82"/>
    </row>
    <row r="10" spans="1:7" ht="24">
      <c r="A10" s="80" t="s">
        <v>11</v>
      </c>
      <c r="B10" s="80"/>
      <c r="C10" s="80"/>
      <c r="D10" s="80"/>
      <c r="E10" s="80"/>
      <c r="F10" s="80"/>
      <c r="G10" s="80"/>
    </row>
    <row r="11" spans="1:7" ht="24">
      <c r="A11" s="81" t="s">
        <v>106</v>
      </c>
      <c r="B11" s="81"/>
      <c r="C11" s="81"/>
      <c r="D11" s="81"/>
      <c r="E11" s="81"/>
      <c r="F11" s="81"/>
      <c r="G11" s="81"/>
    </row>
    <row r="12" spans="1:7" ht="13.5" thickBot="1">
      <c r="A12" s="2"/>
      <c r="B12" s="3" t="s">
        <v>0</v>
      </c>
      <c r="C12" s="3"/>
      <c r="D12" s="3"/>
      <c r="E12" s="3"/>
      <c r="F12" s="3"/>
      <c r="G12" s="3"/>
    </row>
    <row r="13" spans="1:7" ht="50.25" customHeight="1" thickBot="1" thickTop="1">
      <c r="A13" s="4" t="s">
        <v>1</v>
      </c>
      <c r="B13" s="5" t="s">
        <v>12</v>
      </c>
      <c r="C13" s="5" t="s">
        <v>13</v>
      </c>
      <c r="D13" s="5" t="s">
        <v>14</v>
      </c>
      <c r="E13" s="5" t="s">
        <v>15</v>
      </c>
      <c r="F13" s="5" t="s">
        <v>16</v>
      </c>
      <c r="G13" s="6" t="s">
        <v>110</v>
      </c>
    </row>
    <row r="14" spans="1:7" ht="14.25" thickBot="1" thickTop="1">
      <c r="A14" s="39">
        <v>1</v>
      </c>
      <c r="B14" s="38" t="s">
        <v>2</v>
      </c>
      <c r="C14" s="38" t="s">
        <v>4</v>
      </c>
      <c r="D14" s="38" t="s">
        <v>5</v>
      </c>
      <c r="E14" s="38" t="s">
        <v>6</v>
      </c>
      <c r="F14" s="38" t="s">
        <v>7</v>
      </c>
      <c r="G14" s="38" t="s">
        <v>8</v>
      </c>
    </row>
    <row r="15" spans="1:7" ht="66" customHeight="1" thickTop="1">
      <c r="A15" s="7">
        <v>1</v>
      </c>
      <c r="B15" s="36" t="s">
        <v>169</v>
      </c>
      <c r="C15" s="16" t="s">
        <v>118</v>
      </c>
      <c r="D15" s="16"/>
      <c r="E15" s="16"/>
      <c r="F15" s="16"/>
      <c r="G15" s="13">
        <f>G16</f>
        <v>1205.1</v>
      </c>
    </row>
    <row r="16" spans="1:7" ht="18">
      <c r="A16" s="54"/>
      <c r="B16" s="64" t="s">
        <v>122</v>
      </c>
      <c r="C16" s="65" t="s">
        <v>118</v>
      </c>
      <c r="D16" s="65" t="s">
        <v>119</v>
      </c>
      <c r="E16" s="65"/>
      <c r="F16" s="65"/>
      <c r="G16" s="13">
        <f>G17</f>
        <v>1205.1</v>
      </c>
    </row>
    <row r="17" spans="1:7" ht="36">
      <c r="A17" s="55"/>
      <c r="B17" s="72" t="s">
        <v>121</v>
      </c>
      <c r="C17" s="14" t="s">
        <v>118</v>
      </c>
      <c r="D17" s="14" t="s">
        <v>119</v>
      </c>
      <c r="E17" s="14" t="s">
        <v>120</v>
      </c>
      <c r="F17" s="14"/>
      <c r="G17" s="9">
        <f>SUM(G18:G20)</f>
        <v>1205.1</v>
      </c>
    </row>
    <row r="18" spans="1:7" ht="33" customHeight="1">
      <c r="A18" s="55"/>
      <c r="B18" s="17" t="s">
        <v>163</v>
      </c>
      <c r="C18" s="18" t="s">
        <v>118</v>
      </c>
      <c r="D18" s="18" t="s">
        <v>119</v>
      </c>
      <c r="E18" s="18" t="s">
        <v>120</v>
      </c>
      <c r="F18" s="18" t="s">
        <v>164</v>
      </c>
      <c r="G18" s="9">
        <v>5.1</v>
      </c>
    </row>
    <row r="19" spans="1:7" ht="36">
      <c r="A19" s="56"/>
      <c r="B19" s="19" t="s">
        <v>167</v>
      </c>
      <c r="C19" s="18" t="s">
        <v>118</v>
      </c>
      <c r="D19" s="18" t="s">
        <v>119</v>
      </c>
      <c r="E19" s="18" t="s">
        <v>120</v>
      </c>
      <c r="F19" s="18" t="s">
        <v>157</v>
      </c>
      <c r="G19" s="9">
        <f>518.8-518.8</f>
        <v>0</v>
      </c>
    </row>
    <row r="20" spans="1:7" ht="18">
      <c r="A20" s="56"/>
      <c r="B20" s="28" t="s">
        <v>160</v>
      </c>
      <c r="C20" s="18" t="s">
        <v>118</v>
      </c>
      <c r="D20" s="18" t="s">
        <v>119</v>
      </c>
      <c r="E20" s="18" t="s">
        <v>120</v>
      </c>
      <c r="F20" s="18" t="s">
        <v>152</v>
      </c>
      <c r="G20" s="9">
        <f>681.2+518.8</f>
        <v>1200</v>
      </c>
    </row>
    <row r="21" spans="1:7" ht="34.5">
      <c r="A21" s="11" t="s">
        <v>2</v>
      </c>
      <c r="B21" s="36" t="s">
        <v>111</v>
      </c>
      <c r="C21" s="16" t="s">
        <v>112</v>
      </c>
      <c r="D21" s="16"/>
      <c r="E21" s="16"/>
      <c r="F21" s="16"/>
      <c r="G21" s="13">
        <f>G22+G26</f>
        <v>2982</v>
      </c>
    </row>
    <row r="22" spans="1:7" ht="17.25">
      <c r="A22" s="34"/>
      <c r="B22" s="76" t="s">
        <v>140</v>
      </c>
      <c r="C22" s="12" t="s">
        <v>137</v>
      </c>
      <c r="D22" s="12"/>
      <c r="E22" s="12"/>
      <c r="F22" s="12"/>
      <c r="G22" s="13">
        <f>G23</f>
        <v>1704</v>
      </c>
    </row>
    <row r="23" spans="1:7" ht="17.25">
      <c r="A23" s="34"/>
      <c r="B23" s="32" t="s">
        <v>28</v>
      </c>
      <c r="C23" s="65" t="s">
        <v>137</v>
      </c>
      <c r="D23" s="65" t="s">
        <v>26</v>
      </c>
      <c r="E23" s="65"/>
      <c r="F23" s="65"/>
      <c r="G23" s="13">
        <f>G24</f>
        <v>1704</v>
      </c>
    </row>
    <row r="24" spans="1:7" ht="18">
      <c r="A24" s="34"/>
      <c r="B24" s="17" t="s">
        <v>29</v>
      </c>
      <c r="C24" s="14" t="s">
        <v>137</v>
      </c>
      <c r="D24" s="14" t="s">
        <v>26</v>
      </c>
      <c r="E24" s="14" t="s">
        <v>27</v>
      </c>
      <c r="F24" s="14"/>
      <c r="G24" s="9">
        <f>G25</f>
        <v>1704</v>
      </c>
    </row>
    <row r="25" spans="1:7" ht="36">
      <c r="A25" s="34"/>
      <c r="B25" s="17" t="s">
        <v>57</v>
      </c>
      <c r="C25" s="18" t="s">
        <v>137</v>
      </c>
      <c r="D25" s="18" t="s">
        <v>26</v>
      </c>
      <c r="E25" s="18" t="s">
        <v>27</v>
      </c>
      <c r="F25" s="18" t="s">
        <v>56</v>
      </c>
      <c r="G25" s="9">
        <v>1704</v>
      </c>
    </row>
    <row r="26" spans="1:7" ht="18">
      <c r="A26" s="34"/>
      <c r="B26" s="76" t="s">
        <v>139</v>
      </c>
      <c r="C26" s="12" t="s">
        <v>138</v>
      </c>
      <c r="D26" s="18"/>
      <c r="E26" s="18"/>
      <c r="F26" s="18"/>
      <c r="G26" s="13">
        <f>G27</f>
        <v>1278</v>
      </c>
    </row>
    <row r="27" spans="1:7" ht="17.25">
      <c r="A27" s="34"/>
      <c r="B27" s="32" t="s">
        <v>28</v>
      </c>
      <c r="C27" s="65" t="s">
        <v>138</v>
      </c>
      <c r="D27" s="65" t="s">
        <v>26</v>
      </c>
      <c r="E27" s="65"/>
      <c r="F27" s="65"/>
      <c r="G27" s="13">
        <f>G28</f>
        <v>1278</v>
      </c>
    </row>
    <row r="28" spans="1:7" ht="18">
      <c r="A28" s="34"/>
      <c r="B28" s="17" t="s">
        <v>29</v>
      </c>
      <c r="C28" s="14" t="s">
        <v>138</v>
      </c>
      <c r="D28" s="14" t="s">
        <v>26</v>
      </c>
      <c r="E28" s="14" t="s">
        <v>27</v>
      </c>
      <c r="F28" s="14"/>
      <c r="G28" s="9">
        <f>G29</f>
        <v>1278</v>
      </c>
    </row>
    <row r="29" spans="1:7" ht="36">
      <c r="A29" s="34"/>
      <c r="B29" s="17" t="s">
        <v>57</v>
      </c>
      <c r="C29" s="18" t="s">
        <v>138</v>
      </c>
      <c r="D29" s="18" t="s">
        <v>26</v>
      </c>
      <c r="E29" s="18" t="s">
        <v>27</v>
      </c>
      <c r="F29" s="18" t="s">
        <v>56</v>
      </c>
      <c r="G29" s="9">
        <v>1278</v>
      </c>
    </row>
    <row r="30" spans="1:7" ht="34.5">
      <c r="A30" s="11" t="s">
        <v>4</v>
      </c>
      <c r="B30" s="15" t="s">
        <v>114</v>
      </c>
      <c r="C30" s="16" t="s">
        <v>117</v>
      </c>
      <c r="D30" s="16"/>
      <c r="E30" s="16"/>
      <c r="F30" s="16"/>
      <c r="G30" s="13">
        <f>G31</f>
        <v>1726.8</v>
      </c>
    </row>
    <row r="31" spans="1:7" ht="18">
      <c r="A31" s="20"/>
      <c r="B31" s="32" t="s">
        <v>28</v>
      </c>
      <c r="C31" s="12" t="s">
        <v>117</v>
      </c>
      <c r="D31" s="12" t="s">
        <v>26</v>
      </c>
      <c r="E31" s="12"/>
      <c r="F31" s="12"/>
      <c r="G31" s="44">
        <f>G32</f>
        <v>1726.8</v>
      </c>
    </row>
    <row r="32" spans="1:7" ht="18">
      <c r="A32" s="57"/>
      <c r="B32" s="19" t="s">
        <v>115</v>
      </c>
      <c r="C32" s="18" t="s">
        <v>117</v>
      </c>
      <c r="D32" s="8" t="s">
        <v>26</v>
      </c>
      <c r="E32" s="8" t="s">
        <v>116</v>
      </c>
      <c r="F32" s="8"/>
      <c r="G32" s="9">
        <f>SUM(G33:G34)</f>
        <v>1726.8</v>
      </c>
    </row>
    <row r="33" spans="1:7" ht="36">
      <c r="A33" s="27"/>
      <c r="B33" s="28" t="s">
        <v>167</v>
      </c>
      <c r="C33" s="18" t="s">
        <v>117</v>
      </c>
      <c r="D33" s="18" t="s">
        <v>26</v>
      </c>
      <c r="E33" s="18" t="s">
        <v>116</v>
      </c>
      <c r="F33" s="18" t="s">
        <v>157</v>
      </c>
      <c r="G33" s="41">
        <v>0</v>
      </c>
    </row>
    <row r="34" spans="1:7" ht="18">
      <c r="A34" s="27"/>
      <c r="B34" s="28" t="s">
        <v>160</v>
      </c>
      <c r="C34" s="18" t="s">
        <v>117</v>
      </c>
      <c r="D34" s="18" t="s">
        <v>26</v>
      </c>
      <c r="E34" s="18" t="s">
        <v>116</v>
      </c>
      <c r="F34" s="18" t="s">
        <v>152</v>
      </c>
      <c r="G34" s="41">
        <v>1726.8</v>
      </c>
    </row>
    <row r="35" spans="1:7" ht="34.5">
      <c r="A35" s="11" t="s">
        <v>5</v>
      </c>
      <c r="B35" s="15" t="s">
        <v>59</v>
      </c>
      <c r="C35" s="16" t="s">
        <v>65</v>
      </c>
      <c r="D35" s="16"/>
      <c r="E35" s="16"/>
      <c r="F35" s="16"/>
      <c r="G35" s="13">
        <f>G36</f>
        <v>647.5</v>
      </c>
    </row>
    <row r="36" spans="1:7" ht="18">
      <c r="A36" s="20"/>
      <c r="B36" s="32" t="s">
        <v>28</v>
      </c>
      <c r="C36" s="12" t="s">
        <v>65</v>
      </c>
      <c r="D36" s="12" t="s">
        <v>26</v>
      </c>
      <c r="E36" s="12"/>
      <c r="F36" s="12"/>
      <c r="G36" s="44">
        <f>G37</f>
        <v>647.5</v>
      </c>
    </row>
    <row r="37" spans="1:7" ht="18">
      <c r="A37" s="57"/>
      <c r="B37" s="19" t="s">
        <v>32</v>
      </c>
      <c r="C37" s="18" t="s">
        <v>65</v>
      </c>
      <c r="D37" s="8" t="s">
        <v>26</v>
      </c>
      <c r="E37" s="8" t="s">
        <v>31</v>
      </c>
      <c r="F37" s="8"/>
      <c r="G37" s="9">
        <f>G38</f>
        <v>647.5</v>
      </c>
    </row>
    <row r="38" spans="1:7" ht="36">
      <c r="A38" s="27"/>
      <c r="B38" s="17" t="s">
        <v>57</v>
      </c>
      <c r="C38" s="18" t="s">
        <v>65</v>
      </c>
      <c r="D38" s="18" t="s">
        <v>26</v>
      </c>
      <c r="E38" s="18" t="s">
        <v>31</v>
      </c>
      <c r="F38" s="18" t="s">
        <v>56</v>
      </c>
      <c r="G38" s="41">
        <f>610+37.5</f>
        <v>647.5</v>
      </c>
    </row>
    <row r="39" spans="1:7" ht="34.5">
      <c r="A39" s="21">
        <v>5</v>
      </c>
      <c r="B39" s="22" t="s">
        <v>141</v>
      </c>
      <c r="C39" s="16" t="s">
        <v>66</v>
      </c>
      <c r="D39" s="16"/>
      <c r="E39" s="16"/>
      <c r="F39" s="16"/>
      <c r="G39" s="13">
        <f>G41+G57</f>
        <v>20070.3</v>
      </c>
    </row>
    <row r="40" spans="1:7" ht="17.25">
      <c r="A40" s="59"/>
      <c r="B40" s="23" t="s">
        <v>9</v>
      </c>
      <c r="C40" s="24"/>
      <c r="D40" s="24"/>
      <c r="E40" s="24"/>
      <c r="F40" s="24"/>
      <c r="G40" s="42"/>
    </row>
    <row r="41" spans="1:7" ht="35.25">
      <c r="A41" s="59"/>
      <c r="B41" s="25" t="s">
        <v>142</v>
      </c>
      <c r="C41" s="26" t="s">
        <v>67</v>
      </c>
      <c r="D41" s="29"/>
      <c r="E41" s="29"/>
      <c r="F41" s="24"/>
      <c r="G41" s="40">
        <f>G45+G42</f>
        <v>13070.3</v>
      </c>
    </row>
    <row r="42" spans="1:7" ht="18">
      <c r="A42" s="59"/>
      <c r="B42" s="25" t="s">
        <v>104</v>
      </c>
      <c r="C42" s="26" t="s">
        <v>67</v>
      </c>
      <c r="D42" s="26" t="s">
        <v>102</v>
      </c>
      <c r="E42" s="29"/>
      <c r="F42" s="24"/>
      <c r="G42" s="40">
        <f>G43</f>
        <v>800</v>
      </c>
    </row>
    <row r="43" spans="1:7" ht="18">
      <c r="A43" s="59"/>
      <c r="B43" s="25" t="s">
        <v>105</v>
      </c>
      <c r="C43" s="29" t="s">
        <v>67</v>
      </c>
      <c r="D43" s="29" t="s">
        <v>102</v>
      </c>
      <c r="E43" s="29" t="s">
        <v>103</v>
      </c>
      <c r="F43" s="24"/>
      <c r="G43" s="40">
        <f>SUM(G44)</f>
        <v>800</v>
      </c>
    </row>
    <row r="44" spans="1:7" ht="18">
      <c r="A44" s="59"/>
      <c r="B44" s="46" t="s">
        <v>162</v>
      </c>
      <c r="C44" s="29" t="s">
        <v>67</v>
      </c>
      <c r="D44" s="29" t="s">
        <v>102</v>
      </c>
      <c r="E44" s="29" t="s">
        <v>103</v>
      </c>
      <c r="F44" s="29" t="s">
        <v>161</v>
      </c>
      <c r="G44" s="30">
        <v>800</v>
      </c>
    </row>
    <row r="45" spans="1:7" ht="18">
      <c r="A45" s="57"/>
      <c r="B45" s="25" t="s">
        <v>18</v>
      </c>
      <c r="C45" s="26" t="s">
        <v>67</v>
      </c>
      <c r="D45" s="26" t="s">
        <v>19</v>
      </c>
      <c r="E45" s="26"/>
      <c r="F45" s="26"/>
      <c r="G45" s="40">
        <f>G53+G46+G49</f>
        <v>12270.3</v>
      </c>
    </row>
    <row r="46" spans="1:7" ht="18">
      <c r="A46" s="57"/>
      <c r="B46" s="28" t="s">
        <v>40</v>
      </c>
      <c r="C46" s="29" t="s">
        <v>67</v>
      </c>
      <c r="D46" s="29" t="s">
        <v>19</v>
      </c>
      <c r="E46" s="29" t="s">
        <v>39</v>
      </c>
      <c r="F46" s="29"/>
      <c r="G46" s="30">
        <f>SUM(G47:G48)</f>
        <v>1313.8</v>
      </c>
    </row>
    <row r="47" spans="1:7" ht="18">
      <c r="A47" s="57"/>
      <c r="B47" s="28" t="s">
        <v>160</v>
      </c>
      <c r="C47" s="29" t="s">
        <v>67</v>
      </c>
      <c r="D47" s="29" t="s">
        <v>19</v>
      </c>
      <c r="E47" s="29" t="s">
        <v>39</v>
      </c>
      <c r="F47" s="29" t="s">
        <v>152</v>
      </c>
      <c r="G47" s="30">
        <v>31</v>
      </c>
    </row>
    <row r="48" spans="1:7" ht="18">
      <c r="A48" s="57"/>
      <c r="B48" s="28" t="s">
        <v>93</v>
      </c>
      <c r="C48" s="29" t="s">
        <v>67</v>
      </c>
      <c r="D48" s="29" t="s">
        <v>19</v>
      </c>
      <c r="E48" s="29" t="s">
        <v>39</v>
      </c>
      <c r="F48" s="29" t="s">
        <v>94</v>
      </c>
      <c r="G48" s="30">
        <v>1282.8</v>
      </c>
    </row>
    <row r="49" spans="1:7" ht="18">
      <c r="A49" s="57"/>
      <c r="B49" s="28" t="s">
        <v>35</v>
      </c>
      <c r="C49" s="29" t="s">
        <v>67</v>
      </c>
      <c r="D49" s="29" t="s">
        <v>19</v>
      </c>
      <c r="E49" s="29" t="s">
        <v>34</v>
      </c>
      <c r="F49" s="29"/>
      <c r="G49" s="30">
        <f>SUM(G50:G52)</f>
        <v>2373.1</v>
      </c>
    </row>
    <row r="50" spans="1:7" ht="36">
      <c r="A50" s="57"/>
      <c r="B50" s="28" t="s">
        <v>163</v>
      </c>
      <c r="C50" s="29" t="s">
        <v>92</v>
      </c>
      <c r="D50" s="29" t="s">
        <v>19</v>
      </c>
      <c r="E50" s="29" t="s">
        <v>34</v>
      </c>
      <c r="F50" s="29" t="s">
        <v>164</v>
      </c>
      <c r="G50" s="30">
        <v>50.1</v>
      </c>
    </row>
    <row r="51" spans="1:7" ht="18">
      <c r="A51" s="57"/>
      <c r="B51" s="28" t="s">
        <v>160</v>
      </c>
      <c r="C51" s="29" t="s">
        <v>92</v>
      </c>
      <c r="D51" s="29" t="s">
        <v>19</v>
      </c>
      <c r="E51" s="29" t="s">
        <v>34</v>
      </c>
      <c r="F51" s="29" t="s">
        <v>152</v>
      </c>
      <c r="G51" s="30">
        <v>992.8</v>
      </c>
    </row>
    <row r="52" spans="1:7" ht="18">
      <c r="A52" s="57"/>
      <c r="B52" s="28" t="s">
        <v>93</v>
      </c>
      <c r="C52" s="29" t="s">
        <v>92</v>
      </c>
      <c r="D52" s="29" t="s">
        <v>19</v>
      </c>
      <c r="E52" s="29" t="s">
        <v>34</v>
      </c>
      <c r="F52" s="29" t="s">
        <v>94</v>
      </c>
      <c r="G52" s="30">
        <v>1330.2</v>
      </c>
    </row>
    <row r="53" spans="1:7" ht="18">
      <c r="A53" s="57"/>
      <c r="B53" s="28" t="s">
        <v>21</v>
      </c>
      <c r="C53" s="29" t="s">
        <v>67</v>
      </c>
      <c r="D53" s="29" t="s">
        <v>19</v>
      </c>
      <c r="E53" s="29" t="s">
        <v>20</v>
      </c>
      <c r="F53" s="29"/>
      <c r="G53" s="30">
        <f>SUM(G54:G56)</f>
        <v>8583.4</v>
      </c>
    </row>
    <row r="54" spans="1:7" ht="36">
      <c r="A54" s="57"/>
      <c r="B54" s="28" t="s">
        <v>163</v>
      </c>
      <c r="C54" s="29" t="s">
        <v>67</v>
      </c>
      <c r="D54" s="29" t="s">
        <v>19</v>
      </c>
      <c r="E54" s="29" t="s">
        <v>20</v>
      </c>
      <c r="F54" s="29" t="s">
        <v>164</v>
      </c>
      <c r="G54" s="30">
        <v>1488.8</v>
      </c>
    </row>
    <row r="55" spans="1:7" ht="18">
      <c r="A55" s="57"/>
      <c r="B55" s="28" t="s">
        <v>160</v>
      </c>
      <c r="C55" s="29" t="s">
        <v>67</v>
      </c>
      <c r="D55" s="29" t="s">
        <v>19</v>
      </c>
      <c r="E55" s="29" t="s">
        <v>20</v>
      </c>
      <c r="F55" s="29" t="s">
        <v>152</v>
      </c>
      <c r="G55" s="30">
        <v>6724.7</v>
      </c>
    </row>
    <row r="56" spans="1:8" ht="18">
      <c r="A56" s="57"/>
      <c r="B56" s="10" t="s">
        <v>166</v>
      </c>
      <c r="C56" s="29" t="s">
        <v>67</v>
      </c>
      <c r="D56" s="29" t="s">
        <v>19</v>
      </c>
      <c r="E56" s="29" t="s">
        <v>20</v>
      </c>
      <c r="F56" s="29" t="s">
        <v>165</v>
      </c>
      <c r="G56" s="30">
        <v>369.9</v>
      </c>
      <c r="H56" s="35"/>
    </row>
    <row r="57" spans="1:7" ht="17.25">
      <c r="A57" s="59"/>
      <c r="B57" s="22" t="s">
        <v>33</v>
      </c>
      <c r="C57" s="16" t="s">
        <v>68</v>
      </c>
      <c r="D57" s="16"/>
      <c r="E57" s="16"/>
      <c r="F57" s="16"/>
      <c r="G57" s="13">
        <f>G58</f>
        <v>7000</v>
      </c>
    </row>
    <row r="58" spans="1:7" ht="18">
      <c r="A58" s="57"/>
      <c r="B58" s="25" t="s">
        <v>18</v>
      </c>
      <c r="C58" s="26" t="s">
        <v>68</v>
      </c>
      <c r="D58" s="26" t="s">
        <v>19</v>
      </c>
      <c r="E58" s="26"/>
      <c r="F58" s="26"/>
      <c r="G58" s="40">
        <f>G62+G59</f>
        <v>7000</v>
      </c>
    </row>
    <row r="59" spans="1:7" ht="18">
      <c r="A59" s="57"/>
      <c r="B59" s="28" t="s">
        <v>35</v>
      </c>
      <c r="C59" s="29" t="s">
        <v>68</v>
      </c>
      <c r="D59" s="29" t="s">
        <v>19</v>
      </c>
      <c r="E59" s="29" t="s">
        <v>34</v>
      </c>
      <c r="F59" s="29"/>
      <c r="G59" s="30">
        <f>G60+G61</f>
        <v>6731.8</v>
      </c>
    </row>
    <row r="60" spans="1:7" ht="18">
      <c r="A60" s="57"/>
      <c r="B60" s="28" t="s">
        <v>160</v>
      </c>
      <c r="C60" s="29" t="s">
        <v>168</v>
      </c>
      <c r="D60" s="29" t="s">
        <v>19</v>
      </c>
      <c r="E60" s="29" t="s">
        <v>34</v>
      </c>
      <c r="F60" s="29" t="s">
        <v>152</v>
      </c>
      <c r="G60" s="30">
        <v>1666.5</v>
      </c>
    </row>
    <row r="61" spans="1:7" ht="18">
      <c r="A61" s="57"/>
      <c r="B61" s="28" t="s">
        <v>93</v>
      </c>
      <c r="C61" s="29" t="s">
        <v>168</v>
      </c>
      <c r="D61" s="29" t="s">
        <v>19</v>
      </c>
      <c r="E61" s="29" t="s">
        <v>34</v>
      </c>
      <c r="F61" s="29" t="s">
        <v>94</v>
      </c>
      <c r="G61" s="30">
        <v>5065.3</v>
      </c>
    </row>
    <row r="62" spans="1:7" ht="18">
      <c r="A62" s="57"/>
      <c r="B62" s="28" t="s">
        <v>21</v>
      </c>
      <c r="C62" s="29" t="s">
        <v>68</v>
      </c>
      <c r="D62" s="29" t="s">
        <v>19</v>
      </c>
      <c r="E62" s="29" t="s">
        <v>20</v>
      </c>
      <c r="F62" s="29"/>
      <c r="G62" s="30">
        <f>SUM(G63:G63)</f>
        <v>268.2</v>
      </c>
    </row>
    <row r="63" spans="1:7" ht="18">
      <c r="A63" s="57"/>
      <c r="B63" s="28" t="s">
        <v>160</v>
      </c>
      <c r="C63" s="29" t="s">
        <v>68</v>
      </c>
      <c r="D63" s="29" t="s">
        <v>19</v>
      </c>
      <c r="E63" s="29" t="s">
        <v>20</v>
      </c>
      <c r="F63" s="29" t="s">
        <v>152</v>
      </c>
      <c r="G63" s="30">
        <v>268.2</v>
      </c>
    </row>
    <row r="64" spans="1:7" ht="34.5">
      <c r="A64" s="21">
        <v>6</v>
      </c>
      <c r="B64" s="22" t="s">
        <v>47</v>
      </c>
      <c r="C64" s="16" t="s">
        <v>69</v>
      </c>
      <c r="D64" s="16"/>
      <c r="E64" s="16"/>
      <c r="F64" s="16"/>
      <c r="G64" s="13">
        <f>G65</f>
        <v>4370.4</v>
      </c>
    </row>
    <row r="65" spans="1:7" ht="18">
      <c r="A65" s="20"/>
      <c r="B65" s="25" t="s">
        <v>18</v>
      </c>
      <c r="C65" s="26" t="s">
        <v>69</v>
      </c>
      <c r="D65" s="26" t="s">
        <v>19</v>
      </c>
      <c r="E65" s="26"/>
      <c r="F65" s="26"/>
      <c r="G65" s="40">
        <f>G69+G66</f>
        <v>4370.4</v>
      </c>
    </row>
    <row r="66" spans="1:7" ht="18">
      <c r="A66" s="57"/>
      <c r="B66" s="28" t="s">
        <v>35</v>
      </c>
      <c r="C66" s="29" t="s">
        <v>69</v>
      </c>
      <c r="D66" s="29" t="s">
        <v>19</v>
      </c>
      <c r="E66" s="29" t="s">
        <v>34</v>
      </c>
      <c r="F66" s="29"/>
      <c r="G66" s="30">
        <f>SUM(G67:G68)</f>
        <v>713</v>
      </c>
    </row>
    <row r="67" spans="1:7" ht="36">
      <c r="A67" s="57"/>
      <c r="B67" s="79" t="s">
        <v>167</v>
      </c>
      <c r="C67" s="29" t="s">
        <v>189</v>
      </c>
      <c r="D67" s="29" t="s">
        <v>19</v>
      </c>
      <c r="E67" s="29" t="s">
        <v>34</v>
      </c>
      <c r="F67" s="29" t="s">
        <v>157</v>
      </c>
      <c r="G67" s="30">
        <v>604.2</v>
      </c>
    </row>
    <row r="68" spans="1:7" ht="18">
      <c r="A68" s="57"/>
      <c r="B68" s="28" t="s">
        <v>93</v>
      </c>
      <c r="C68" s="29" t="s">
        <v>189</v>
      </c>
      <c r="D68" s="29" t="s">
        <v>19</v>
      </c>
      <c r="E68" s="29" t="s">
        <v>34</v>
      </c>
      <c r="F68" s="29" t="s">
        <v>94</v>
      </c>
      <c r="G68" s="30">
        <v>108.8</v>
      </c>
    </row>
    <row r="69" spans="1:7" ht="18">
      <c r="A69" s="57"/>
      <c r="B69" s="28" t="s">
        <v>21</v>
      </c>
      <c r="C69" s="29" t="s">
        <v>69</v>
      </c>
      <c r="D69" s="29" t="s">
        <v>19</v>
      </c>
      <c r="E69" s="29" t="s">
        <v>20</v>
      </c>
      <c r="F69" s="29"/>
      <c r="G69" s="30">
        <f>SUM(G70:G70)</f>
        <v>3657.4</v>
      </c>
    </row>
    <row r="70" spans="1:7" ht="18">
      <c r="A70" s="57"/>
      <c r="B70" s="28" t="s">
        <v>160</v>
      </c>
      <c r="C70" s="29" t="s">
        <v>69</v>
      </c>
      <c r="D70" s="29" t="s">
        <v>19</v>
      </c>
      <c r="E70" s="29" t="s">
        <v>20</v>
      </c>
      <c r="F70" s="29" t="s">
        <v>152</v>
      </c>
      <c r="G70" s="30">
        <v>3657.4</v>
      </c>
    </row>
    <row r="71" spans="1:7" ht="34.5">
      <c r="A71" s="21">
        <v>7</v>
      </c>
      <c r="B71" s="22" t="s">
        <v>108</v>
      </c>
      <c r="C71" s="16" t="s">
        <v>70</v>
      </c>
      <c r="D71" s="16"/>
      <c r="E71" s="16"/>
      <c r="F71" s="16"/>
      <c r="G71" s="13">
        <f>G72</f>
        <v>12658.6</v>
      </c>
    </row>
    <row r="72" spans="1:7" ht="17.25">
      <c r="A72" s="58"/>
      <c r="B72" s="25" t="s">
        <v>18</v>
      </c>
      <c r="C72" s="26" t="s">
        <v>70</v>
      </c>
      <c r="D72" s="26" t="s">
        <v>19</v>
      </c>
      <c r="E72" s="26"/>
      <c r="F72" s="26"/>
      <c r="G72" s="40">
        <f>G73+G76+G79</f>
        <v>12658.6</v>
      </c>
    </row>
    <row r="73" spans="1:7" ht="18">
      <c r="A73" s="59"/>
      <c r="B73" s="28" t="s">
        <v>40</v>
      </c>
      <c r="C73" s="29" t="s">
        <v>70</v>
      </c>
      <c r="D73" s="29" t="s">
        <v>19</v>
      </c>
      <c r="E73" s="29" t="s">
        <v>39</v>
      </c>
      <c r="F73" s="29"/>
      <c r="G73" s="30">
        <f>G75+G74</f>
        <v>3975.4</v>
      </c>
    </row>
    <row r="74" spans="1:7" ht="18">
      <c r="A74" s="59"/>
      <c r="B74" s="31"/>
      <c r="C74" s="29" t="s">
        <v>70</v>
      </c>
      <c r="D74" s="29" t="s">
        <v>19</v>
      </c>
      <c r="E74" s="29" t="s">
        <v>39</v>
      </c>
      <c r="F74" s="29" t="s">
        <v>152</v>
      </c>
      <c r="G74" s="30">
        <f>1153.7-688.3</f>
        <v>465.4000000000001</v>
      </c>
    </row>
    <row r="75" spans="1:7" ht="18">
      <c r="A75" s="59"/>
      <c r="B75" s="28" t="s">
        <v>93</v>
      </c>
      <c r="C75" s="29" t="s">
        <v>70</v>
      </c>
      <c r="D75" s="29" t="s">
        <v>19</v>
      </c>
      <c r="E75" s="29" t="s">
        <v>39</v>
      </c>
      <c r="F75" s="29" t="s">
        <v>94</v>
      </c>
      <c r="G75" s="30">
        <f>3498+12</f>
        <v>3510</v>
      </c>
    </row>
    <row r="76" spans="1:7" ht="18">
      <c r="A76" s="59"/>
      <c r="B76" s="28" t="s">
        <v>35</v>
      </c>
      <c r="C76" s="29" t="s">
        <v>70</v>
      </c>
      <c r="D76" s="29" t="s">
        <v>19</v>
      </c>
      <c r="E76" s="29" t="s">
        <v>34</v>
      </c>
      <c r="F76" s="29"/>
      <c r="G76" s="30">
        <f>SUM(G77:G78)</f>
        <v>6745.7</v>
      </c>
    </row>
    <row r="77" spans="1:7" ht="18">
      <c r="A77" s="59"/>
      <c r="B77" s="28" t="s">
        <v>160</v>
      </c>
      <c r="C77" s="29" t="s">
        <v>70</v>
      </c>
      <c r="D77" s="29" t="s">
        <v>19</v>
      </c>
      <c r="E77" s="29" t="s">
        <v>34</v>
      </c>
      <c r="F77" s="29" t="s">
        <v>152</v>
      </c>
      <c r="G77" s="30">
        <v>2880.7</v>
      </c>
    </row>
    <row r="78" spans="1:7" ht="18">
      <c r="A78" s="59"/>
      <c r="B78" s="28" t="s">
        <v>93</v>
      </c>
      <c r="C78" s="29" t="s">
        <v>70</v>
      </c>
      <c r="D78" s="29" t="s">
        <v>19</v>
      </c>
      <c r="E78" s="29" t="s">
        <v>34</v>
      </c>
      <c r="F78" s="29" t="s">
        <v>94</v>
      </c>
      <c r="G78" s="30">
        <v>3865</v>
      </c>
    </row>
    <row r="79" spans="1:7" ht="18">
      <c r="A79" s="59"/>
      <c r="B79" s="28" t="s">
        <v>21</v>
      </c>
      <c r="C79" s="29" t="s">
        <v>70</v>
      </c>
      <c r="D79" s="29" t="s">
        <v>19</v>
      </c>
      <c r="E79" s="29" t="s">
        <v>20</v>
      </c>
      <c r="F79" s="29"/>
      <c r="G79" s="30">
        <f>SUM(G80:G80)</f>
        <v>1937.5</v>
      </c>
    </row>
    <row r="80" spans="1:7" ht="18">
      <c r="A80" s="59"/>
      <c r="B80" s="28" t="s">
        <v>160</v>
      </c>
      <c r="C80" s="29" t="s">
        <v>70</v>
      </c>
      <c r="D80" s="29" t="s">
        <v>19</v>
      </c>
      <c r="E80" s="29" t="s">
        <v>20</v>
      </c>
      <c r="F80" s="29" t="s">
        <v>152</v>
      </c>
      <c r="G80" s="30">
        <v>1937.5</v>
      </c>
    </row>
    <row r="81" spans="1:7" ht="34.5">
      <c r="A81" s="11" t="s">
        <v>133</v>
      </c>
      <c r="B81" s="36" t="s">
        <v>109</v>
      </c>
      <c r="C81" s="16" t="s">
        <v>71</v>
      </c>
      <c r="D81" s="16"/>
      <c r="E81" s="16"/>
      <c r="F81" s="16"/>
      <c r="G81" s="13">
        <f>G82</f>
        <v>235</v>
      </c>
    </row>
    <row r="82" spans="1:7" ht="18">
      <c r="A82" s="20"/>
      <c r="B82" s="25" t="s">
        <v>18</v>
      </c>
      <c r="C82" s="65" t="s">
        <v>71</v>
      </c>
      <c r="D82" s="65" t="s">
        <v>19</v>
      </c>
      <c r="E82" s="65"/>
      <c r="F82" s="65"/>
      <c r="G82" s="13">
        <f>G86+G83</f>
        <v>235</v>
      </c>
    </row>
    <row r="83" spans="1:7" ht="18">
      <c r="A83" s="57"/>
      <c r="B83" s="28" t="s">
        <v>35</v>
      </c>
      <c r="C83" s="14" t="s">
        <v>71</v>
      </c>
      <c r="D83" s="14" t="s">
        <v>19</v>
      </c>
      <c r="E83" s="14" t="s">
        <v>34</v>
      </c>
      <c r="F83" s="14"/>
      <c r="G83" s="9">
        <f>SUM(G84:G85)</f>
        <v>37</v>
      </c>
    </row>
    <row r="84" spans="1:7" ht="18">
      <c r="A84" s="57"/>
      <c r="B84" s="19" t="s">
        <v>160</v>
      </c>
      <c r="C84" s="50" t="s">
        <v>71</v>
      </c>
      <c r="D84" s="8" t="s">
        <v>19</v>
      </c>
      <c r="E84" s="8" t="s">
        <v>34</v>
      </c>
      <c r="F84" s="8" t="s">
        <v>152</v>
      </c>
      <c r="G84" s="9">
        <v>18.5</v>
      </c>
    </row>
    <row r="85" spans="1:7" ht="18">
      <c r="A85" s="57"/>
      <c r="B85" s="19" t="s">
        <v>93</v>
      </c>
      <c r="C85" s="8" t="s">
        <v>71</v>
      </c>
      <c r="D85" s="8" t="s">
        <v>19</v>
      </c>
      <c r="E85" s="8" t="s">
        <v>34</v>
      </c>
      <c r="F85" s="8" t="s">
        <v>94</v>
      </c>
      <c r="G85" s="9">
        <v>18.5</v>
      </c>
    </row>
    <row r="86" spans="1:7" ht="18">
      <c r="A86" s="57"/>
      <c r="B86" s="28" t="s">
        <v>21</v>
      </c>
      <c r="C86" s="14" t="s">
        <v>71</v>
      </c>
      <c r="D86" s="14" t="s">
        <v>19</v>
      </c>
      <c r="E86" s="14" t="s">
        <v>20</v>
      </c>
      <c r="F86" s="14"/>
      <c r="G86" s="9">
        <f>SUM(G87:G87)</f>
        <v>198</v>
      </c>
    </row>
    <row r="87" spans="1:7" ht="18">
      <c r="A87" s="57"/>
      <c r="B87" s="28" t="s">
        <v>160</v>
      </c>
      <c r="C87" s="14" t="s">
        <v>71</v>
      </c>
      <c r="D87" s="18" t="s">
        <v>19</v>
      </c>
      <c r="E87" s="18" t="s">
        <v>20</v>
      </c>
      <c r="F87" s="18" t="s">
        <v>152</v>
      </c>
      <c r="G87" s="9">
        <v>198</v>
      </c>
    </row>
    <row r="88" spans="1:7" s="1" customFormat="1" ht="51.75">
      <c r="A88" s="11" t="s">
        <v>10</v>
      </c>
      <c r="B88" s="36" t="s">
        <v>42</v>
      </c>
      <c r="C88" s="16" t="s">
        <v>72</v>
      </c>
      <c r="D88" s="16"/>
      <c r="E88" s="16"/>
      <c r="F88" s="16"/>
      <c r="G88" s="13">
        <f>G103+G89</f>
        <v>4703.1</v>
      </c>
    </row>
    <row r="89" spans="1:7" s="1" customFormat="1" ht="17.25">
      <c r="A89" s="34"/>
      <c r="B89" s="78" t="s">
        <v>104</v>
      </c>
      <c r="C89" s="12" t="s">
        <v>72</v>
      </c>
      <c r="D89" s="12" t="s">
        <v>102</v>
      </c>
      <c r="E89" s="12"/>
      <c r="F89" s="12"/>
      <c r="G89" s="13">
        <f>G90</f>
        <v>2183.2</v>
      </c>
    </row>
    <row r="90" spans="1:7" s="1" customFormat="1" ht="17.25">
      <c r="A90" s="34"/>
      <c r="B90" s="78" t="s">
        <v>182</v>
      </c>
      <c r="C90" s="12" t="s">
        <v>72</v>
      </c>
      <c r="D90" s="12" t="s">
        <v>102</v>
      </c>
      <c r="E90" s="12" t="s">
        <v>181</v>
      </c>
      <c r="F90" s="12"/>
      <c r="G90" s="13">
        <f>G91+G93+G95+G97+G99+G101</f>
        <v>2183.2</v>
      </c>
    </row>
    <row r="91" spans="1:7" s="1" customFormat="1" ht="36">
      <c r="A91" s="34"/>
      <c r="B91" s="79" t="s">
        <v>183</v>
      </c>
      <c r="C91" s="18" t="s">
        <v>175</v>
      </c>
      <c r="D91" s="18" t="s">
        <v>102</v>
      </c>
      <c r="E91" s="18" t="s">
        <v>181</v>
      </c>
      <c r="F91" s="18"/>
      <c r="G91" s="9">
        <f>G92</f>
        <v>355.6</v>
      </c>
    </row>
    <row r="92" spans="1:7" s="1" customFormat="1" ht="36">
      <c r="A92" s="34"/>
      <c r="B92" s="79" t="s">
        <v>167</v>
      </c>
      <c r="C92" s="18" t="s">
        <v>175</v>
      </c>
      <c r="D92" s="18" t="s">
        <v>102</v>
      </c>
      <c r="E92" s="18" t="s">
        <v>181</v>
      </c>
      <c r="F92" s="18" t="s">
        <v>157</v>
      </c>
      <c r="G92" s="9">
        <v>355.6</v>
      </c>
    </row>
    <row r="93" spans="1:7" s="1" customFormat="1" ht="36">
      <c r="A93" s="34"/>
      <c r="B93" s="79" t="s">
        <v>184</v>
      </c>
      <c r="C93" s="18" t="s">
        <v>176</v>
      </c>
      <c r="D93" s="18" t="s">
        <v>102</v>
      </c>
      <c r="E93" s="18" t="s">
        <v>181</v>
      </c>
      <c r="F93" s="18"/>
      <c r="G93" s="9">
        <f>G94</f>
        <v>283.6</v>
      </c>
    </row>
    <row r="94" spans="1:7" s="1" customFormat="1" ht="36">
      <c r="A94" s="34"/>
      <c r="B94" s="79" t="s">
        <v>167</v>
      </c>
      <c r="C94" s="18" t="s">
        <v>176</v>
      </c>
      <c r="D94" s="18" t="s">
        <v>102</v>
      </c>
      <c r="E94" s="18" t="s">
        <v>181</v>
      </c>
      <c r="F94" s="18" t="s">
        <v>157</v>
      </c>
      <c r="G94" s="9">
        <v>283.6</v>
      </c>
    </row>
    <row r="95" spans="1:7" s="1" customFormat="1" ht="36">
      <c r="A95" s="34"/>
      <c r="B95" s="79" t="s">
        <v>185</v>
      </c>
      <c r="C95" s="18" t="s">
        <v>177</v>
      </c>
      <c r="D95" s="18" t="s">
        <v>102</v>
      </c>
      <c r="E95" s="18" t="s">
        <v>181</v>
      </c>
      <c r="F95" s="18"/>
      <c r="G95" s="9">
        <f>G96</f>
        <v>186.7</v>
      </c>
    </row>
    <row r="96" spans="1:7" s="1" customFormat="1" ht="36">
      <c r="A96" s="34"/>
      <c r="B96" s="79" t="s">
        <v>167</v>
      </c>
      <c r="C96" s="18" t="s">
        <v>177</v>
      </c>
      <c r="D96" s="18" t="s">
        <v>102</v>
      </c>
      <c r="E96" s="18" t="s">
        <v>181</v>
      </c>
      <c r="F96" s="18" t="s">
        <v>157</v>
      </c>
      <c r="G96" s="9">
        <v>186.7</v>
      </c>
    </row>
    <row r="97" spans="1:7" s="1" customFormat="1" ht="36">
      <c r="A97" s="34"/>
      <c r="B97" s="79" t="s">
        <v>186</v>
      </c>
      <c r="C97" s="18" t="s">
        <v>178</v>
      </c>
      <c r="D97" s="18" t="s">
        <v>102</v>
      </c>
      <c r="E97" s="18" t="s">
        <v>181</v>
      </c>
      <c r="F97" s="18"/>
      <c r="G97" s="9">
        <f>G98</f>
        <v>235.5</v>
      </c>
    </row>
    <row r="98" spans="1:7" s="1" customFormat="1" ht="36">
      <c r="A98" s="34"/>
      <c r="B98" s="79" t="s">
        <v>167</v>
      </c>
      <c r="C98" s="18" t="s">
        <v>178</v>
      </c>
      <c r="D98" s="18" t="s">
        <v>102</v>
      </c>
      <c r="E98" s="18" t="s">
        <v>181</v>
      </c>
      <c r="F98" s="18" t="s">
        <v>157</v>
      </c>
      <c r="G98" s="9">
        <v>235.5</v>
      </c>
    </row>
    <row r="99" spans="1:7" s="1" customFormat="1" ht="36">
      <c r="A99" s="34"/>
      <c r="B99" s="79" t="s">
        <v>187</v>
      </c>
      <c r="C99" s="18" t="s">
        <v>179</v>
      </c>
      <c r="D99" s="18" t="s">
        <v>102</v>
      </c>
      <c r="E99" s="18" t="s">
        <v>181</v>
      </c>
      <c r="F99" s="18"/>
      <c r="G99" s="9">
        <f>G100</f>
        <v>524.3</v>
      </c>
    </row>
    <row r="100" spans="1:7" s="1" customFormat="1" ht="36">
      <c r="A100" s="34"/>
      <c r="B100" s="79" t="s">
        <v>167</v>
      </c>
      <c r="C100" s="18" t="s">
        <v>179</v>
      </c>
      <c r="D100" s="18" t="s">
        <v>102</v>
      </c>
      <c r="E100" s="18" t="s">
        <v>181</v>
      </c>
      <c r="F100" s="18" t="s">
        <v>157</v>
      </c>
      <c r="G100" s="9">
        <v>524.3</v>
      </c>
    </row>
    <row r="101" spans="1:7" s="1" customFormat="1" ht="54">
      <c r="A101" s="34"/>
      <c r="B101" s="79" t="s">
        <v>188</v>
      </c>
      <c r="C101" s="18" t="s">
        <v>180</v>
      </c>
      <c r="D101" s="18" t="s">
        <v>102</v>
      </c>
      <c r="E101" s="18" t="s">
        <v>181</v>
      </c>
      <c r="F101" s="18"/>
      <c r="G101" s="9">
        <f>G102</f>
        <v>597.5</v>
      </c>
    </row>
    <row r="102" spans="1:7" s="1" customFormat="1" ht="36">
      <c r="A102" s="34"/>
      <c r="B102" s="79" t="s">
        <v>167</v>
      </c>
      <c r="C102" s="18" t="s">
        <v>180</v>
      </c>
      <c r="D102" s="18" t="s">
        <v>102</v>
      </c>
      <c r="E102" s="18" t="s">
        <v>181</v>
      </c>
      <c r="F102" s="18" t="s">
        <v>157</v>
      </c>
      <c r="G102" s="9">
        <v>597.5</v>
      </c>
    </row>
    <row r="103" spans="1:7" s="1" customFormat="1" ht="18">
      <c r="A103" s="20"/>
      <c r="B103" s="25" t="s">
        <v>18</v>
      </c>
      <c r="C103" s="65" t="s">
        <v>72</v>
      </c>
      <c r="D103" s="12" t="s">
        <v>19</v>
      </c>
      <c r="E103" s="12"/>
      <c r="F103" s="65"/>
      <c r="G103" s="13">
        <f>G104+G107</f>
        <v>2519.9</v>
      </c>
    </row>
    <row r="104" spans="1:7" s="1" customFormat="1" ht="18">
      <c r="A104" s="57"/>
      <c r="B104" s="28" t="s">
        <v>40</v>
      </c>
      <c r="C104" s="14" t="s">
        <v>73</v>
      </c>
      <c r="D104" s="18" t="s">
        <v>19</v>
      </c>
      <c r="E104" s="18" t="s">
        <v>39</v>
      </c>
      <c r="F104" s="14"/>
      <c r="G104" s="9">
        <f>G105</f>
        <v>1120.2</v>
      </c>
    </row>
    <row r="105" spans="1:7" s="1" customFormat="1" ht="36">
      <c r="A105" s="57"/>
      <c r="B105" s="28" t="s">
        <v>43</v>
      </c>
      <c r="C105" s="14" t="s">
        <v>73</v>
      </c>
      <c r="D105" s="18" t="s">
        <v>19</v>
      </c>
      <c r="E105" s="18" t="s">
        <v>39</v>
      </c>
      <c r="F105" s="14"/>
      <c r="G105" s="9">
        <f>SUM(G106:G106)</f>
        <v>1120.2</v>
      </c>
    </row>
    <row r="106" spans="1:7" s="1" customFormat="1" ht="18">
      <c r="A106" s="57"/>
      <c r="B106" s="28" t="s">
        <v>160</v>
      </c>
      <c r="C106" s="18" t="s">
        <v>73</v>
      </c>
      <c r="D106" s="18" t="s">
        <v>19</v>
      </c>
      <c r="E106" s="18" t="s">
        <v>39</v>
      </c>
      <c r="F106" s="18" t="s">
        <v>152</v>
      </c>
      <c r="G106" s="9">
        <v>1120.2</v>
      </c>
    </row>
    <row r="107" spans="1:7" s="1" customFormat="1" ht="18">
      <c r="A107" s="57"/>
      <c r="B107" s="28" t="s">
        <v>35</v>
      </c>
      <c r="C107" s="18" t="s">
        <v>72</v>
      </c>
      <c r="D107" s="18" t="s">
        <v>19</v>
      </c>
      <c r="E107" s="18" t="s">
        <v>34</v>
      </c>
      <c r="F107" s="18"/>
      <c r="G107" s="9">
        <f>G110+G112+G108</f>
        <v>1399.7</v>
      </c>
    </row>
    <row r="108" spans="1:7" s="1" customFormat="1" ht="36">
      <c r="A108" s="57"/>
      <c r="B108" s="71" t="s">
        <v>146</v>
      </c>
      <c r="C108" s="18" t="s">
        <v>145</v>
      </c>
      <c r="D108" s="18" t="s">
        <v>19</v>
      </c>
      <c r="E108" s="18" t="s">
        <v>34</v>
      </c>
      <c r="F108" s="18"/>
      <c r="G108" s="9">
        <f>SUM(G109:G109)</f>
        <v>383.5</v>
      </c>
    </row>
    <row r="109" spans="1:7" s="1" customFormat="1" ht="18">
      <c r="A109" s="57"/>
      <c r="B109" s="28" t="s">
        <v>160</v>
      </c>
      <c r="C109" s="18" t="s">
        <v>145</v>
      </c>
      <c r="D109" s="18" t="s">
        <v>19</v>
      </c>
      <c r="E109" s="18" t="s">
        <v>34</v>
      </c>
      <c r="F109" s="18" t="s">
        <v>152</v>
      </c>
      <c r="G109" s="9">
        <v>383.5</v>
      </c>
    </row>
    <row r="110" spans="1:7" s="1" customFormat="1" ht="36">
      <c r="A110" s="57"/>
      <c r="B110" s="71" t="s">
        <v>124</v>
      </c>
      <c r="C110" s="18" t="s">
        <v>123</v>
      </c>
      <c r="D110" s="18" t="s">
        <v>19</v>
      </c>
      <c r="E110" s="18" t="s">
        <v>34</v>
      </c>
      <c r="F110" s="18"/>
      <c r="G110" s="9">
        <f>SUM(G111:G111)</f>
        <v>319.5</v>
      </c>
    </row>
    <row r="111" spans="1:7" s="1" customFormat="1" ht="18">
      <c r="A111" s="57"/>
      <c r="B111" s="28" t="s">
        <v>160</v>
      </c>
      <c r="C111" s="18" t="s">
        <v>123</v>
      </c>
      <c r="D111" s="18" t="s">
        <v>19</v>
      </c>
      <c r="E111" s="18" t="s">
        <v>34</v>
      </c>
      <c r="F111" s="18" t="s">
        <v>152</v>
      </c>
      <c r="G111" s="9">
        <v>319.5</v>
      </c>
    </row>
    <row r="112" spans="1:7" s="1" customFormat="1" ht="40.5" customHeight="1">
      <c r="A112" s="57"/>
      <c r="B112" s="71" t="s">
        <v>128</v>
      </c>
      <c r="C112" s="18" t="s">
        <v>127</v>
      </c>
      <c r="D112" s="18" t="s">
        <v>19</v>
      </c>
      <c r="E112" s="18" t="s">
        <v>34</v>
      </c>
      <c r="F112" s="18"/>
      <c r="G112" s="9">
        <f>SUM(G113:G113)</f>
        <v>696.7</v>
      </c>
    </row>
    <row r="113" spans="1:7" s="1" customFormat="1" ht="18">
      <c r="A113" s="57"/>
      <c r="B113" s="28" t="s">
        <v>160</v>
      </c>
      <c r="C113" s="18" t="s">
        <v>127</v>
      </c>
      <c r="D113" s="18" t="s">
        <v>19</v>
      </c>
      <c r="E113" s="18" t="s">
        <v>34</v>
      </c>
      <c r="F113" s="18" t="s">
        <v>152</v>
      </c>
      <c r="G113" s="9">
        <v>696.7</v>
      </c>
    </row>
    <row r="114" spans="1:8" s="1" customFormat="1" ht="34.5">
      <c r="A114" s="11" t="s">
        <v>125</v>
      </c>
      <c r="B114" s="36" t="s">
        <v>143</v>
      </c>
      <c r="C114" s="16" t="s">
        <v>74</v>
      </c>
      <c r="D114" s="16"/>
      <c r="E114" s="16"/>
      <c r="F114" s="16"/>
      <c r="G114" s="13">
        <f>G115+G118</f>
        <v>1500</v>
      </c>
      <c r="H114" s="37"/>
    </row>
    <row r="115" spans="1:7" s="1" customFormat="1" ht="18">
      <c r="A115" s="20"/>
      <c r="B115" s="25" t="s">
        <v>18</v>
      </c>
      <c r="C115" s="65" t="s">
        <v>74</v>
      </c>
      <c r="D115" s="12" t="s">
        <v>19</v>
      </c>
      <c r="E115" s="12"/>
      <c r="F115" s="65"/>
      <c r="G115" s="13">
        <f>G116</f>
        <v>833.4</v>
      </c>
    </row>
    <row r="116" spans="1:7" s="1" customFormat="1" ht="18">
      <c r="A116" s="57"/>
      <c r="B116" s="28" t="s">
        <v>35</v>
      </c>
      <c r="C116" s="14" t="s">
        <v>74</v>
      </c>
      <c r="D116" s="18" t="s">
        <v>19</v>
      </c>
      <c r="E116" s="18" t="s">
        <v>34</v>
      </c>
      <c r="F116" s="14"/>
      <c r="G116" s="9">
        <f>G117</f>
        <v>833.4</v>
      </c>
    </row>
    <row r="117" spans="1:7" s="1" customFormat="1" ht="18">
      <c r="A117" s="57"/>
      <c r="B117" s="28" t="s">
        <v>93</v>
      </c>
      <c r="C117" s="14" t="s">
        <v>74</v>
      </c>
      <c r="D117" s="18" t="s">
        <v>19</v>
      </c>
      <c r="E117" s="18" t="s">
        <v>34</v>
      </c>
      <c r="F117" s="14" t="s">
        <v>94</v>
      </c>
      <c r="G117" s="9">
        <v>833.4</v>
      </c>
    </row>
    <row r="118" spans="1:7" s="1" customFormat="1" ht="18">
      <c r="A118" s="57"/>
      <c r="B118" s="25" t="s">
        <v>48</v>
      </c>
      <c r="C118" s="65" t="s">
        <v>74</v>
      </c>
      <c r="D118" s="12" t="s">
        <v>44</v>
      </c>
      <c r="E118" s="12"/>
      <c r="F118" s="65"/>
      <c r="G118" s="13">
        <f>G119</f>
        <v>666.6</v>
      </c>
    </row>
    <row r="119" spans="1:7" s="1" customFormat="1" ht="18">
      <c r="A119" s="57"/>
      <c r="B119" s="19" t="s">
        <v>46</v>
      </c>
      <c r="C119" s="14" t="s">
        <v>74</v>
      </c>
      <c r="D119" s="18" t="s">
        <v>44</v>
      </c>
      <c r="E119" s="18" t="s">
        <v>45</v>
      </c>
      <c r="F119" s="14"/>
      <c r="G119" s="9">
        <f>SUM(G120:G120)</f>
        <v>666.6</v>
      </c>
    </row>
    <row r="120" spans="1:7" s="1" customFormat="1" ht="18">
      <c r="A120" s="57"/>
      <c r="B120" s="28" t="s">
        <v>160</v>
      </c>
      <c r="C120" s="14" t="s">
        <v>74</v>
      </c>
      <c r="D120" s="8" t="s">
        <v>44</v>
      </c>
      <c r="E120" s="8" t="s">
        <v>45</v>
      </c>
      <c r="F120" s="50" t="s">
        <v>152</v>
      </c>
      <c r="G120" s="9">
        <v>666.6</v>
      </c>
    </row>
    <row r="121" spans="1:7" s="1" customFormat="1" ht="17.25">
      <c r="A121" s="52">
        <v>11</v>
      </c>
      <c r="B121" s="75" t="s">
        <v>89</v>
      </c>
      <c r="C121" s="53" t="s">
        <v>75</v>
      </c>
      <c r="D121" s="48"/>
      <c r="E121" s="48"/>
      <c r="F121" s="48"/>
      <c r="G121" s="13">
        <f>G122+G140+G137</f>
        <v>86052.40000000001</v>
      </c>
    </row>
    <row r="122" spans="1:7" s="1" customFormat="1" ht="17.25">
      <c r="A122" s="60"/>
      <c r="B122" s="66" t="s">
        <v>18</v>
      </c>
      <c r="C122" s="67" t="s">
        <v>75</v>
      </c>
      <c r="D122" s="67" t="s">
        <v>19</v>
      </c>
      <c r="E122" s="68"/>
      <c r="F122" s="68"/>
      <c r="G122" s="13">
        <f>G131+G123+G128+G134</f>
        <v>84729.8</v>
      </c>
    </row>
    <row r="123" spans="1:7" s="1" customFormat="1" ht="18">
      <c r="A123" s="61"/>
      <c r="B123" s="28" t="s">
        <v>40</v>
      </c>
      <c r="C123" s="47" t="s">
        <v>75</v>
      </c>
      <c r="D123" s="47" t="s">
        <v>19</v>
      </c>
      <c r="E123" s="47" t="s">
        <v>39</v>
      </c>
      <c r="F123" s="48"/>
      <c r="G123" s="9">
        <f>SUM(G124:G127)</f>
        <v>62387.8</v>
      </c>
    </row>
    <row r="124" spans="1:7" s="1" customFormat="1" ht="36">
      <c r="A124" s="61"/>
      <c r="B124" s="28" t="s">
        <v>167</v>
      </c>
      <c r="C124" s="47" t="s">
        <v>75</v>
      </c>
      <c r="D124" s="8" t="s">
        <v>19</v>
      </c>
      <c r="E124" s="8" t="s">
        <v>39</v>
      </c>
      <c r="F124" s="8" t="s">
        <v>157</v>
      </c>
      <c r="G124" s="9">
        <v>5091.6</v>
      </c>
    </row>
    <row r="125" spans="1:7" s="1" customFormat="1" ht="18">
      <c r="A125" s="61"/>
      <c r="B125" s="28" t="s">
        <v>160</v>
      </c>
      <c r="C125" s="47" t="s">
        <v>75</v>
      </c>
      <c r="D125" s="8" t="s">
        <v>19</v>
      </c>
      <c r="E125" s="8" t="s">
        <v>39</v>
      </c>
      <c r="F125" s="8" t="s">
        <v>152</v>
      </c>
      <c r="G125" s="9">
        <f>2242.9+212.7+15.1</f>
        <v>2470.7</v>
      </c>
    </row>
    <row r="126" spans="1:7" s="1" customFormat="1" ht="18">
      <c r="A126" s="61"/>
      <c r="B126" s="46" t="s">
        <v>159</v>
      </c>
      <c r="C126" s="47" t="s">
        <v>75</v>
      </c>
      <c r="D126" s="8" t="s">
        <v>19</v>
      </c>
      <c r="E126" s="8" t="s">
        <v>39</v>
      </c>
      <c r="F126" s="8" t="s">
        <v>158</v>
      </c>
      <c r="G126" s="9">
        <f>24075.5+30000</f>
        <v>54075.5</v>
      </c>
    </row>
    <row r="127" spans="1:7" s="1" customFormat="1" ht="18">
      <c r="A127" s="61"/>
      <c r="B127" s="46" t="s">
        <v>93</v>
      </c>
      <c r="C127" s="47" t="s">
        <v>75</v>
      </c>
      <c r="D127" s="8" t="s">
        <v>19</v>
      </c>
      <c r="E127" s="8" t="s">
        <v>39</v>
      </c>
      <c r="F127" s="8" t="s">
        <v>94</v>
      </c>
      <c r="G127" s="9">
        <v>750</v>
      </c>
    </row>
    <row r="128" spans="1:7" s="1" customFormat="1" ht="18">
      <c r="A128" s="61"/>
      <c r="B128" s="28" t="s">
        <v>35</v>
      </c>
      <c r="C128" s="47" t="s">
        <v>75</v>
      </c>
      <c r="D128" s="47" t="s">
        <v>19</v>
      </c>
      <c r="E128" s="47" t="s">
        <v>34</v>
      </c>
      <c r="F128" s="48"/>
      <c r="G128" s="9">
        <f>G129+G130</f>
        <v>21182</v>
      </c>
    </row>
    <row r="129" spans="1:7" s="1" customFormat="1" ht="18">
      <c r="A129" s="61"/>
      <c r="B129" s="19" t="s">
        <v>160</v>
      </c>
      <c r="C129" s="47" t="s">
        <v>75</v>
      </c>
      <c r="D129" s="8" t="s">
        <v>19</v>
      </c>
      <c r="E129" s="8" t="s">
        <v>34</v>
      </c>
      <c r="F129" s="8" t="s">
        <v>152</v>
      </c>
      <c r="G129" s="9">
        <v>2940</v>
      </c>
    </row>
    <row r="130" spans="1:7" s="1" customFormat="1" ht="18">
      <c r="A130" s="61"/>
      <c r="B130" s="10" t="s">
        <v>159</v>
      </c>
      <c r="C130" s="47" t="s">
        <v>75</v>
      </c>
      <c r="D130" s="8" t="s">
        <v>19</v>
      </c>
      <c r="E130" s="8" t="s">
        <v>34</v>
      </c>
      <c r="F130" s="8" t="s">
        <v>158</v>
      </c>
      <c r="G130" s="9">
        <v>18242</v>
      </c>
    </row>
    <row r="131" spans="1:7" s="1" customFormat="1" ht="18">
      <c r="A131" s="61"/>
      <c r="B131" s="46" t="s">
        <v>50</v>
      </c>
      <c r="C131" s="47" t="s">
        <v>75</v>
      </c>
      <c r="D131" s="47" t="s">
        <v>19</v>
      </c>
      <c r="E131" s="47" t="s">
        <v>51</v>
      </c>
      <c r="F131" s="48"/>
      <c r="G131" s="9">
        <f>SUM(G132:G133)</f>
        <v>695</v>
      </c>
    </row>
    <row r="132" spans="1:7" s="1" customFormat="1" ht="36">
      <c r="A132" s="61"/>
      <c r="B132" s="46" t="s">
        <v>163</v>
      </c>
      <c r="C132" s="47" t="s">
        <v>75</v>
      </c>
      <c r="D132" s="8" t="s">
        <v>19</v>
      </c>
      <c r="E132" s="8" t="s">
        <v>51</v>
      </c>
      <c r="F132" s="8" t="s">
        <v>164</v>
      </c>
      <c r="G132" s="9">
        <v>3.2</v>
      </c>
    </row>
    <row r="133" spans="1:7" s="1" customFormat="1" ht="18">
      <c r="A133" s="61"/>
      <c r="B133" s="19" t="s">
        <v>160</v>
      </c>
      <c r="C133" s="47" t="s">
        <v>75</v>
      </c>
      <c r="D133" s="8" t="s">
        <v>19</v>
      </c>
      <c r="E133" s="8" t="s">
        <v>51</v>
      </c>
      <c r="F133" s="8" t="s">
        <v>152</v>
      </c>
      <c r="G133" s="9">
        <v>691.8</v>
      </c>
    </row>
    <row r="134" spans="1:7" s="1" customFormat="1" ht="18">
      <c r="A134" s="61"/>
      <c r="B134" s="28" t="s">
        <v>21</v>
      </c>
      <c r="C134" s="14" t="s">
        <v>75</v>
      </c>
      <c r="D134" s="14" t="s">
        <v>19</v>
      </c>
      <c r="E134" s="14" t="s">
        <v>20</v>
      </c>
      <c r="F134" s="14"/>
      <c r="G134" s="9">
        <f>SUM(G135:G136)</f>
        <v>465</v>
      </c>
    </row>
    <row r="135" spans="1:7" s="1" customFormat="1" ht="36">
      <c r="A135" s="61"/>
      <c r="B135" s="46" t="s">
        <v>163</v>
      </c>
      <c r="C135" s="14" t="s">
        <v>75</v>
      </c>
      <c r="D135" s="14" t="s">
        <v>19</v>
      </c>
      <c r="E135" s="14" t="s">
        <v>20</v>
      </c>
      <c r="F135" s="14" t="s">
        <v>164</v>
      </c>
      <c r="G135" s="9">
        <v>5.1</v>
      </c>
    </row>
    <row r="136" spans="1:7" s="1" customFormat="1" ht="18">
      <c r="A136" s="61"/>
      <c r="B136" s="19" t="s">
        <v>160</v>
      </c>
      <c r="C136" s="14" t="s">
        <v>75</v>
      </c>
      <c r="D136" s="14" t="s">
        <v>19</v>
      </c>
      <c r="E136" s="14" t="s">
        <v>20</v>
      </c>
      <c r="F136" s="14" t="s">
        <v>152</v>
      </c>
      <c r="G136" s="9">
        <v>459.9</v>
      </c>
    </row>
    <row r="137" spans="1:7" s="1" customFormat="1" ht="17.25">
      <c r="A137" s="61"/>
      <c r="B137" s="25" t="s">
        <v>48</v>
      </c>
      <c r="C137" s="65" t="s">
        <v>75</v>
      </c>
      <c r="D137" s="12" t="s">
        <v>44</v>
      </c>
      <c r="E137" s="12"/>
      <c r="F137" s="12"/>
      <c r="G137" s="13">
        <f>G138</f>
        <v>10</v>
      </c>
    </row>
    <row r="138" spans="1:7" s="1" customFormat="1" ht="18">
      <c r="A138" s="61"/>
      <c r="B138" s="28" t="s">
        <v>46</v>
      </c>
      <c r="C138" s="14" t="s">
        <v>75</v>
      </c>
      <c r="D138" s="14" t="s">
        <v>44</v>
      </c>
      <c r="E138" s="14" t="s">
        <v>45</v>
      </c>
      <c r="F138" s="14"/>
      <c r="G138" s="9">
        <f>SUM(G139:G139)</f>
        <v>10</v>
      </c>
    </row>
    <row r="139" spans="1:7" s="1" customFormat="1" ht="18">
      <c r="A139" s="61"/>
      <c r="B139" s="28" t="s">
        <v>160</v>
      </c>
      <c r="C139" s="14" t="s">
        <v>75</v>
      </c>
      <c r="D139" s="18" t="s">
        <v>44</v>
      </c>
      <c r="E139" s="18" t="s">
        <v>45</v>
      </c>
      <c r="F139" s="18" t="s">
        <v>152</v>
      </c>
      <c r="G139" s="30">
        <v>10</v>
      </c>
    </row>
    <row r="140" spans="1:7" s="1" customFormat="1" ht="17.25">
      <c r="A140" s="61"/>
      <c r="B140" s="15" t="s">
        <v>22</v>
      </c>
      <c r="C140" s="67" t="s">
        <v>75</v>
      </c>
      <c r="D140" s="16" t="s">
        <v>23</v>
      </c>
      <c r="E140" s="16"/>
      <c r="F140" s="16"/>
      <c r="G140" s="40">
        <f>G143+G141</f>
        <v>1312.6</v>
      </c>
    </row>
    <row r="141" spans="1:7" s="1" customFormat="1" ht="18">
      <c r="A141" s="61"/>
      <c r="B141" s="19" t="s">
        <v>172</v>
      </c>
      <c r="C141" s="47" t="s">
        <v>75</v>
      </c>
      <c r="D141" s="8" t="s">
        <v>23</v>
      </c>
      <c r="E141" s="8" t="s">
        <v>170</v>
      </c>
      <c r="F141" s="16"/>
      <c r="G141" s="30">
        <f>G142</f>
        <v>53</v>
      </c>
    </row>
    <row r="142" spans="1:7" s="1" customFormat="1" ht="18">
      <c r="A142" s="61"/>
      <c r="B142" s="19" t="s">
        <v>173</v>
      </c>
      <c r="C142" s="47" t="s">
        <v>75</v>
      </c>
      <c r="D142" s="8" t="s">
        <v>23</v>
      </c>
      <c r="E142" s="8" t="s">
        <v>170</v>
      </c>
      <c r="F142" s="8" t="s">
        <v>171</v>
      </c>
      <c r="G142" s="30">
        <v>53</v>
      </c>
    </row>
    <row r="143" spans="1:7" s="1" customFormat="1" ht="18">
      <c r="A143" s="61"/>
      <c r="B143" s="19" t="s">
        <v>25</v>
      </c>
      <c r="C143" s="47" t="s">
        <v>75</v>
      </c>
      <c r="D143" s="8" t="s">
        <v>23</v>
      </c>
      <c r="E143" s="8" t="s">
        <v>24</v>
      </c>
      <c r="F143" s="8"/>
      <c r="G143" s="30">
        <f>SUM(G144:G146)</f>
        <v>1259.6</v>
      </c>
    </row>
    <row r="144" spans="1:7" s="1" customFormat="1" ht="18">
      <c r="A144" s="49"/>
      <c r="B144" s="19" t="s">
        <v>160</v>
      </c>
      <c r="C144" s="69" t="s">
        <v>75</v>
      </c>
      <c r="D144" s="8" t="s">
        <v>23</v>
      </c>
      <c r="E144" s="8" t="s">
        <v>24</v>
      </c>
      <c r="F144" s="8" t="s">
        <v>152</v>
      </c>
      <c r="G144" s="9">
        <v>834.6</v>
      </c>
    </row>
    <row r="145" spans="1:7" s="1" customFormat="1" ht="36">
      <c r="A145" s="49"/>
      <c r="B145" s="19" t="s">
        <v>155</v>
      </c>
      <c r="C145" s="69" t="s">
        <v>75</v>
      </c>
      <c r="D145" s="8" t="s">
        <v>23</v>
      </c>
      <c r="E145" s="8" t="s">
        <v>24</v>
      </c>
      <c r="F145" s="8" t="s">
        <v>153</v>
      </c>
      <c r="G145" s="9">
        <v>422</v>
      </c>
    </row>
    <row r="146" spans="1:7" s="1" customFormat="1" ht="18">
      <c r="A146" s="49"/>
      <c r="B146" s="19" t="s">
        <v>156</v>
      </c>
      <c r="C146" s="69" t="s">
        <v>75</v>
      </c>
      <c r="D146" s="8" t="s">
        <v>23</v>
      </c>
      <c r="E146" s="8" t="s">
        <v>24</v>
      </c>
      <c r="F146" s="8" t="s">
        <v>154</v>
      </c>
      <c r="G146" s="9">
        <v>3</v>
      </c>
    </row>
    <row r="147" spans="1:7" s="1" customFormat="1" ht="34.5" customHeight="1">
      <c r="A147" s="11" t="s">
        <v>134</v>
      </c>
      <c r="B147" s="15" t="s">
        <v>113</v>
      </c>
      <c r="C147" s="16" t="s">
        <v>97</v>
      </c>
      <c r="D147" s="8"/>
      <c r="E147" s="8"/>
      <c r="F147" s="8"/>
      <c r="G147" s="13">
        <f>G148</f>
        <v>780</v>
      </c>
    </row>
    <row r="148" spans="1:7" s="1" customFormat="1" ht="17.25">
      <c r="A148" s="49"/>
      <c r="B148" s="15" t="s">
        <v>100</v>
      </c>
      <c r="C148" s="16" t="s">
        <v>97</v>
      </c>
      <c r="D148" s="16" t="s">
        <v>98</v>
      </c>
      <c r="E148" s="16"/>
      <c r="F148" s="16"/>
      <c r="G148" s="13">
        <f>G149+G151</f>
        <v>780</v>
      </c>
    </row>
    <row r="149" spans="1:7" s="1" customFormat="1" ht="18">
      <c r="A149" s="49"/>
      <c r="B149" s="19" t="s">
        <v>101</v>
      </c>
      <c r="C149" s="8" t="s">
        <v>97</v>
      </c>
      <c r="D149" s="8" t="s">
        <v>98</v>
      </c>
      <c r="E149" s="8" t="s">
        <v>99</v>
      </c>
      <c r="F149" s="8"/>
      <c r="G149" s="9">
        <f>G150</f>
        <v>641.2</v>
      </c>
    </row>
    <row r="150" spans="1:7" s="1" customFormat="1" ht="18">
      <c r="A150" s="49"/>
      <c r="B150" s="19" t="s">
        <v>93</v>
      </c>
      <c r="C150" s="8" t="s">
        <v>97</v>
      </c>
      <c r="D150" s="8" t="s">
        <v>98</v>
      </c>
      <c r="E150" s="8" t="s">
        <v>99</v>
      </c>
      <c r="F150" s="8" t="s">
        <v>94</v>
      </c>
      <c r="G150" s="9">
        <v>641.2</v>
      </c>
    </row>
    <row r="151" spans="1:7" s="1" customFormat="1" ht="18">
      <c r="A151" s="49"/>
      <c r="B151" s="19" t="s">
        <v>132</v>
      </c>
      <c r="C151" s="8" t="s">
        <v>97</v>
      </c>
      <c r="D151" s="8" t="s">
        <v>98</v>
      </c>
      <c r="E151" s="8" t="s">
        <v>131</v>
      </c>
      <c r="F151" s="8"/>
      <c r="G151" s="9">
        <f>G152</f>
        <v>138.8</v>
      </c>
    </row>
    <row r="152" spans="1:7" s="1" customFormat="1" ht="18">
      <c r="A152" s="49"/>
      <c r="B152" s="19" t="s">
        <v>93</v>
      </c>
      <c r="C152" s="8" t="s">
        <v>97</v>
      </c>
      <c r="D152" s="8" t="s">
        <v>98</v>
      </c>
      <c r="E152" s="8" t="s">
        <v>131</v>
      </c>
      <c r="F152" s="8" t="s">
        <v>94</v>
      </c>
      <c r="G152" s="9">
        <v>138.8</v>
      </c>
    </row>
    <row r="153" spans="1:7" s="1" customFormat="1" ht="34.5">
      <c r="A153" s="11" t="s">
        <v>135</v>
      </c>
      <c r="B153" s="15" t="s">
        <v>130</v>
      </c>
      <c r="C153" s="16" t="s">
        <v>76</v>
      </c>
      <c r="D153" s="16"/>
      <c r="E153" s="16"/>
      <c r="F153" s="16"/>
      <c r="G153" s="13">
        <f>G155+G161+G166</f>
        <v>798</v>
      </c>
    </row>
    <row r="154" spans="1:7" s="1" customFormat="1" ht="12.75">
      <c r="A154" s="63"/>
      <c r="B154" s="23" t="s">
        <v>9</v>
      </c>
      <c r="C154" s="33"/>
      <c r="D154" s="33"/>
      <c r="E154" s="33"/>
      <c r="F154" s="33"/>
      <c r="G154" s="43"/>
    </row>
    <row r="155" spans="1:7" s="1" customFormat="1" ht="18">
      <c r="A155" s="57"/>
      <c r="B155" s="15" t="s">
        <v>36</v>
      </c>
      <c r="C155" s="16" t="s">
        <v>77</v>
      </c>
      <c r="D155" s="16"/>
      <c r="E155" s="16"/>
      <c r="F155" s="16"/>
      <c r="G155" s="13">
        <f>G156</f>
        <v>385</v>
      </c>
    </row>
    <row r="156" spans="1:7" s="1" customFormat="1" ht="18">
      <c r="A156" s="57"/>
      <c r="B156" s="15" t="s">
        <v>22</v>
      </c>
      <c r="C156" s="16" t="s">
        <v>77</v>
      </c>
      <c r="D156" s="16" t="s">
        <v>23</v>
      </c>
      <c r="E156" s="16"/>
      <c r="F156" s="16"/>
      <c r="G156" s="13">
        <f>G157</f>
        <v>385</v>
      </c>
    </row>
    <row r="157" spans="1:7" s="1" customFormat="1" ht="18">
      <c r="A157" s="57"/>
      <c r="B157" s="19" t="s">
        <v>25</v>
      </c>
      <c r="C157" s="8" t="s">
        <v>77</v>
      </c>
      <c r="D157" s="8" t="s">
        <v>23</v>
      </c>
      <c r="E157" s="8" t="s">
        <v>24</v>
      </c>
      <c r="F157" s="8"/>
      <c r="G157" s="9">
        <f>SUM(G158:G160)</f>
        <v>385</v>
      </c>
    </row>
    <row r="158" spans="1:7" s="1" customFormat="1" ht="18">
      <c r="A158" s="57"/>
      <c r="B158" s="19" t="s">
        <v>160</v>
      </c>
      <c r="C158" s="8" t="s">
        <v>77</v>
      </c>
      <c r="D158" s="8" t="s">
        <v>23</v>
      </c>
      <c r="E158" s="8" t="s">
        <v>24</v>
      </c>
      <c r="F158" s="8" t="s">
        <v>152</v>
      </c>
      <c r="G158" s="9">
        <v>324</v>
      </c>
    </row>
    <row r="159" spans="1:7" s="1" customFormat="1" ht="36">
      <c r="A159" s="57"/>
      <c r="B159" s="19" t="s">
        <v>155</v>
      </c>
      <c r="C159" s="8" t="s">
        <v>77</v>
      </c>
      <c r="D159" s="8" t="s">
        <v>23</v>
      </c>
      <c r="E159" s="8" t="s">
        <v>24</v>
      </c>
      <c r="F159" s="8" t="s">
        <v>153</v>
      </c>
      <c r="G159" s="9">
        <v>60</v>
      </c>
    </row>
    <row r="160" spans="1:7" s="1" customFormat="1" ht="18">
      <c r="A160" s="57"/>
      <c r="B160" s="19" t="s">
        <v>156</v>
      </c>
      <c r="C160" s="8" t="s">
        <v>77</v>
      </c>
      <c r="D160" s="8" t="s">
        <v>23</v>
      </c>
      <c r="E160" s="8" t="s">
        <v>24</v>
      </c>
      <c r="F160" s="8" t="s">
        <v>154</v>
      </c>
      <c r="G160" s="9">
        <v>1</v>
      </c>
    </row>
    <row r="161" spans="1:7" s="1" customFormat="1" ht="18">
      <c r="A161" s="57"/>
      <c r="B161" s="15" t="s">
        <v>37</v>
      </c>
      <c r="C161" s="16" t="s">
        <v>78</v>
      </c>
      <c r="D161" s="16"/>
      <c r="E161" s="16"/>
      <c r="F161" s="16"/>
      <c r="G161" s="13">
        <f>G162</f>
        <v>358</v>
      </c>
    </row>
    <row r="162" spans="1:7" s="1" customFormat="1" ht="18">
      <c r="A162" s="57"/>
      <c r="B162" s="15" t="s">
        <v>22</v>
      </c>
      <c r="C162" s="16" t="s">
        <v>78</v>
      </c>
      <c r="D162" s="16" t="s">
        <v>23</v>
      </c>
      <c r="E162" s="16"/>
      <c r="F162" s="16"/>
      <c r="G162" s="13">
        <f>G163</f>
        <v>358</v>
      </c>
    </row>
    <row r="163" spans="1:7" s="1" customFormat="1" ht="18">
      <c r="A163" s="57"/>
      <c r="B163" s="19" t="s">
        <v>25</v>
      </c>
      <c r="C163" s="8" t="s">
        <v>78</v>
      </c>
      <c r="D163" s="8" t="s">
        <v>23</v>
      </c>
      <c r="E163" s="8" t="s">
        <v>24</v>
      </c>
      <c r="F163" s="8"/>
      <c r="G163" s="9">
        <f>SUM(G164:G165)</f>
        <v>358</v>
      </c>
    </row>
    <row r="164" spans="1:7" s="1" customFormat="1" ht="18">
      <c r="A164" s="57"/>
      <c r="B164" s="19" t="s">
        <v>160</v>
      </c>
      <c r="C164" s="8" t="s">
        <v>78</v>
      </c>
      <c r="D164" s="8" t="s">
        <v>23</v>
      </c>
      <c r="E164" s="8" t="s">
        <v>24</v>
      </c>
      <c r="F164" s="8" t="s">
        <v>152</v>
      </c>
      <c r="G164" s="9">
        <v>334</v>
      </c>
    </row>
    <row r="165" spans="1:7" s="1" customFormat="1" ht="36">
      <c r="A165" s="57"/>
      <c r="B165" s="19" t="s">
        <v>155</v>
      </c>
      <c r="C165" s="8" t="s">
        <v>78</v>
      </c>
      <c r="D165" s="8" t="s">
        <v>23</v>
      </c>
      <c r="E165" s="8" t="s">
        <v>24</v>
      </c>
      <c r="F165" s="8" t="s">
        <v>153</v>
      </c>
      <c r="G165" s="9">
        <v>24</v>
      </c>
    </row>
    <row r="166" spans="1:7" s="1" customFormat="1" ht="52.5">
      <c r="A166" s="57"/>
      <c r="B166" s="15" t="s">
        <v>52</v>
      </c>
      <c r="C166" s="16" t="s">
        <v>79</v>
      </c>
      <c r="D166" s="16"/>
      <c r="E166" s="16"/>
      <c r="F166" s="16"/>
      <c r="G166" s="13">
        <f>G167</f>
        <v>55</v>
      </c>
    </row>
    <row r="167" spans="1:7" s="1" customFormat="1" ht="18">
      <c r="A167" s="57"/>
      <c r="B167" s="15" t="s">
        <v>22</v>
      </c>
      <c r="C167" s="16" t="s">
        <v>79</v>
      </c>
      <c r="D167" s="16" t="s">
        <v>23</v>
      </c>
      <c r="E167" s="16"/>
      <c r="F167" s="16"/>
      <c r="G167" s="13">
        <f>G168</f>
        <v>55</v>
      </c>
    </row>
    <row r="168" spans="1:7" s="1" customFormat="1" ht="18">
      <c r="A168" s="57"/>
      <c r="B168" s="19" t="s">
        <v>25</v>
      </c>
      <c r="C168" s="8" t="s">
        <v>79</v>
      </c>
      <c r="D168" s="8" t="s">
        <v>23</v>
      </c>
      <c r="E168" s="8" t="s">
        <v>24</v>
      </c>
      <c r="F168" s="8"/>
      <c r="G168" s="9">
        <f>SUM(G169:G170)</f>
        <v>55</v>
      </c>
    </row>
    <row r="169" spans="1:7" s="1" customFormat="1" ht="18">
      <c r="A169" s="57"/>
      <c r="B169" s="19" t="s">
        <v>160</v>
      </c>
      <c r="C169" s="8" t="s">
        <v>79</v>
      </c>
      <c r="D169" s="8" t="s">
        <v>23</v>
      </c>
      <c r="E169" s="8" t="s">
        <v>24</v>
      </c>
      <c r="F169" s="8" t="s">
        <v>152</v>
      </c>
      <c r="G169" s="9">
        <v>50</v>
      </c>
    </row>
    <row r="170" spans="1:7" s="1" customFormat="1" ht="36">
      <c r="A170" s="57"/>
      <c r="B170" s="19" t="s">
        <v>155</v>
      </c>
      <c r="C170" s="8" t="s">
        <v>79</v>
      </c>
      <c r="D170" s="8" t="s">
        <v>23</v>
      </c>
      <c r="E170" s="8" t="s">
        <v>24</v>
      </c>
      <c r="F170" s="8" t="s">
        <v>153</v>
      </c>
      <c r="G170" s="9">
        <v>5</v>
      </c>
    </row>
    <row r="171" spans="1:8" s="1" customFormat="1" ht="34.5">
      <c r="A171" s="34" t="s">
        <v>41</v>
      </c>
      <c r="B171" s="32" t="s">
        <v>136</v>
      </c>
      <c r="C171" s="12" t="s">
        <v>80</v>
      </c>
      <c r="D171" s="12"/>
      <c r="E171" s="12"/>
      <c r="F171" s="12"/>
      <c r="G171" s="44">
        <f>G177+G173+G181+G185</f>
        <v>7888.799999999999</v>
      </c>
      <c r="H171" s="37"/>
    </row>
    <row r="172" spans="1:7" s="1" customFormat="1" ht="17.25">
      <c r="A172" s="34"/>
      <c r="B172" s="23" t="s">
        <v>9</v>
      </c>
      <c r="C172" s="12"/>
      <c r="D172" s="12"/>
      <c r="E172" s="12"/>
      <c r="F172" s="12"/>
      <c r="G172" s="44"/>
    </row>
    <row r="173" spans="1:7" s="1" customFormat="1" ht="52.5">
      <c r="A173" s="20"/>
      <c r="B173" s="32" t="s">
        <v>53</v>
      </c>
      <c r="C173" s="12" t="s">
        <v>81</v>
      </c>
      <c r="D173" s="18"/>
      <c r="E173" s="18"/>
      <c r="F173" s="18"/>
      <c r="G173" s="44">
        <f>G174</f>
        <v>1322</v>
      </c>
    </row>
    <row r="174" spans="1:7" s="1" customFormat="1" ht="18">
      <c r="A174" s="57"/>
      <c r="B174" s="15" t="s">
        <v>22</v>
      </c>
      <c r="C174" s="12" t="s">
        <v>81</v>
      </c>
      <c r="D174" s="12" t="s">
        <v>23</v>
      </c>
      <c r="E174" s="12"/>
      <c r="F174" s="12"/>
      <c r="G174" s="44">
        <f>G175</f>
        <v>1322</v>
      </c>
    </row>
    <row r="175" spans="1:7" s="1" customFormat="1" ht="18">
      <c r="A175" s="57"/>
      <c r="B175" s="19" t="s">
        <v>25</v>
      </c>
      <c r="C175" s="18" t="s">
        <v>81</v>
      </c>
      <c r="D175" s="18" t="s">
        <v>23</v>
      </c>
      <c r="E175" s="18" t="s">
        <v>24</v>
      </c>
      <c r="F175" s="18"/>
      <c r="G175" s="41">
        <f>G176</f>
        <v>1322</v>
      </c>
    </row>
    <row r="176" spans="1:7" s="1" customFormat="1" ht="18">
      <c r="A176" s="57"/>
      <c r="B176" s="17" t="s">
        <v>58</v>
      </c>
      <c r="C176" s="18" t="s">
        <v>81</v>
      </c>
      <c r="D176" s="18" t="s">
        <v>23</v>
      </c>
      <c r="E176" s="18" t="s">
        <v>24</v>
      </c>
      <c r="F176" s="18" t="s">
        <v>54</v>
      </c>
      <c r="G176" s="41">
        <v>1322</v>
      </c>
    </row>
    <row r="177" spans="1:7" s="1" customFormat="1" ht="45" customHeight="1">
      <c r="A177" s="57"/>
      <c r="B177" s="15" t="s">
        <v>95</v>
      </c>
      <c r="C177" s="12" t="s">
        <v>82</v>
      </c>
      <c r="D177" s="12"/>
      <c r="E177" s="12"/>
      <c r="F177" s="12"/>
      <c r="G177" s="44">
        <f>G178</f>
        <v>2065.1</v>
      </c>
    </row>
    <row r="178" spans="1:7" s="1" customFormat="1" ht="18">
      <c r="A178" s="57"/>
      <c r="B178" s="15" t="s">
        <v>22</v>
      </c>
      <c r="C178" s="12" t="s">
        <v>82</v>
      </c>
      <c r="D178" s="12" t="s">
        <v>23</v>
      </c>
      <c r="E178" s="12"/>
      <c r="F178" s="12"/>
      <c r="G178" s="44">
        <f>G179</f>
        <v>2065.1</v>
      </c>
    </row>
    <row r="179" spans="1:7" s="1" customFormat="1" ht="18">
      <c r="A179" s="57"/>
      <c r="B179" s="19" t="s">
        <v>25</v>
      </c>
      <c r="C179" s="18" t="s">
        <v>82</v>
      </c>
      <c r="D179" s="18" t="s">
        <v>23</v>
      </c>
      <c r="E179" s="18" t="s">
        <v>24</v>
      </c>
      <c r="F179" s="18"/>
      <c r="G179" s="41">
        <f>G180</f>
        <v>2065.1</v>
      </c>
    </row>
    <row r="180" spans="1:7" s="1" customFormat="1" ht="18">
      <c r="A180" s="57"/>
      <c r="B180" s="17" t="s">
        <v>58</v>
      </c>
      <c r="C180" s="18" t="s">
        <v>82</v>
      </c>
      <c r="D180" s="18" t="s">
        <v>23</v>
      </c>
      <c r="E180" s="18" t="s">
        <v>24</v>
      </c>
      <c r="F180" s="18" t="s">
        <v>54</v>
      </c>
      <c r="G180" s="41">
        <f>2104.1-39</f>
        <v>2065.1</v>
      </c>
    </row>
    <row r="181" spans="1:7" s="1" customFormat="1" ht="69">
      <c r="A181" s="62"/>
      <c r="B181" s="32" t="s">
        <v>174</v>
      </c>
      <c r="C181" s="12" t="s">
        <v>85</v>
      </c>
      <c r="D181" s="12"/>
      <c r="E181" s="12"/>
      <c r="F181" s="12"/>
      <c r="G181" s="44">
        <f>G182</f>
        <v>1168.3</v>
      </c>
    </row>
    <row r="182" spans="1:7" s="1" customFormat="1" ht="18">
      <c r="A182" s="57"/>
      <c r="B182" s="15" t="s">
        <v>22</v>
      </c>
      <c r="C182" s="12" t="s">
        <v>85</v>
      </c>
      <c r="D182" s="12" t="s">
        <v>23</v>
      </c>
      <c r="E182" s="12"/>
      <c r="F182" s="12"/>
      <c r="G182" s="44">
        <f>G183</f>
        <v>1168.3</v>
      </c>
    </row>
    <row r="183" spans="1:7" s="1" customFormat="1" ht="18">
      <c r="A183" s="57"/>
      <c r="B183" s="19" t="s">
        <v>25</v>
      </c>
      <c r="C183" s="18" t="s">
        <v>85</v>
      </c>
      <c r="D183" s="18" t="s">
        <v>23</v>
      </c>
      <c r="E183" s="18" t="s">
        <v>24</v>
      </c>
      <c r="F183" s="18"/>
      <c r="G183" s="41">
        <f>G184</f>
        <v>1168.3</v>
      </c>
    </row>
    <row r="184" spans="1:7" s="1" customFormat="1" ht="18">
      <c r="A184" s="57"/>
      <c r="B184" s="17" t="s">
        <v>58</v>
      </c>
      <c r="C184" s="18" t="s">
        <v>85</v>
      </c>
      <c r="D184" s="18" t="s">
        <v>23</v>
      </c>
      <c r="E184" s="18" t="s">
        <v>24</v>
      </c>
      <c r="F184" s="18" t="s">
        <v>54</v>
      </c>
      <c r="G184" s="41">
        <v>1168.3</v>
      </c>
    </row>
    <row r="185" spans="1:7" s="1" customFormat="1" ht="52.5">
      <c r="A185" s="57"/>
      <c r="B185" s="32" t="s">
        <v>144</v>
      </c>
      <c r="C185" s="12" t="s">
        <v>83</v>
      </c>
      <c r="D185" s="18"/>
      <c r="E185" s="18"/>
      <c r="F185" s="18"/>
      <c r="G185" s="44">
        <f>G186</f>
        <v>3333.4</v>
      </c>
    </row>
    <row r="186" spans="1:7" s="1" customFormat="1" ht="18">
      <c r="A186" s="57"/>
      <c r="B186" s="15" t="s">
        <v>22</v>
      </c>
      <c r="C186" s="12" t="s">
        <v>84</v>
      </c>
      <c r="D186" s="12" t="s">
        <v>23</v>
      </c>
      <c r="E186" s="12"/>
      <c r="F186" s="12"/>
      <c r="G186" s="44">
        <f>G187</f>
        <v>3333.4</v>
      </c>
    </row>
    <row r="187" spans="1:7" s="1" customFormat="1" ht="18">
      <c r="A187" s="57"/>
      <c r="B187" s="19" t="s">
        <v>25</v>
      </c>
      <c r="C187" s="18" t="s">
        <v>84</v>
      </c>
      <c r="D187" s="18" t="s">
        <v>23</v>
      </c>
      <c r="E187" s="18" t="s">
        <v>24</v>
      </c>
      <c r="F187" s="18"/>
      <c r="G187" s="41">
        <f>G188</f>
        <v>3333.4</v>
      </c>
    </row>
    <row r="188" spans="1:7" s="1" customFormat="1" ht="18">
      <c r="A188" s="57"/>
      <c r="B188" s="17" t="s">
        <v>58</v>
      </c>
      <c r="C188" s="18" t="s">
        <v>84</v>
      </c>
      <c r="D188" s="18" t="s">
        <v>23</v>
      </c>
      <c r="E188" s="18" t="s">
        <v>24</v>
      </c>
      <c r="F188" s="18" t="s">
        <v>54</v>
      </c>
      <c r="G188" s="41">
        <f>3000+294.4+39</f>
        <v>3333.4</v>
      </c>
    </row>
    <row r="189" spans="1:7" s="1" customFormat="1" ht="35.25">
      <c r="A189" s="11" t="s">
        <v>49</v>
      </c>
      <c r="B189" s="15" t="s">
        <v>129</v>
      </c>
      <c r="C189" s="16" t="s">
        <v>86</v>
      </c>
      <c r="D189" s="8"/>
      <c r="E189" s="8"/>
      <c r="F189" s="8"/>
      <c r="G189" s="13">
        <f>G190</f>
        <v>160</v>
      </c>
    </row>
    <row r="190" spans="1:7" s="1" customFormat="1" ht="18">
      <c r="A190" s="20"/>
      <c r="B190" s="25" t="s">
        <v>22</v>
      </c>
      <c r="C190" s="16" t="s">
        <v>86</v>
      </c>
      <c r="D190" s="45" t="s">
        <v>23</v>
      </c>
      <c r="E190" s="45"/>
      <c r="F190" s="45"/>
      <c r="G190" s="70">
        <f>G191</f>
        <v>160</v>
      </c>
    </row>
    <row r="191" spans="1:7" s="1" customFormat="1" ht="18">
      <c r="A191" s="57"/>
      <c r="B191" s="19" t="s">
        <v>25</v>
      </c>
      <c r="C191" s="8" t="s">
        <v>86</v>
      </c>
      <c r="D191" s="18" t="s">
        <v>23</v>
      </c>
      <c r="E191" s="18" t="s">
        <v>24</v>
      </c>
      <c r="F191" s="18"/>
      <c r="G191" s="41">
        <f>SUM(G192:G194)</f>
        <v>160</v>
      </c>
    </row>
    <row r="192" spans="1:7" s="1" customFormat="1" ht="18">
      <c r="A192" s="27"/>
      <c r="B192" s="19" t="s">
        <v>160</v>
      </c>
      <c r="C192" s="8" t="s">
        <v>86</v>
      </c>
      <c r="D192" s="8" t="s">
        <v>23</v>
      </c>
      <c r="E192" s="8" t="s">
        <v>24</v>
      </c>
      <c r="F192" s="8" t="s">
        <v>152</v>
      </c>
      <c r="G192" s="9">
        <v>12</v>
      </c>
    </row>
    <row r="193" spans="1:7" s="1" customFormat="1" ht="36">
      <c r="A193" s="27"/>
      <c r="B193" s="19" t="s">
        <v>155</v>
      </c>
      <c r="C193" s="8" t="s">
        <v>86</v>
      </c>
      <c r="D193" s="8" t="s">
        <v>23</v>
      </c>
      <c r="E193" s="8" t="s">
        <v>24</v>
      </c>
      <c r="F193" s="8" t="s">
        <v>153</v>
      </c>
      <c r="G193" s="9">
        <v>146</v>
      </c>
    </row>
    <row r="194" spans="1:7" s="1" customFormat="1" ht="18">
      <c r="A194" s="27"/>
      <c r="B194" s="19" t="s">
        <v>156</v>
      </c>
      <c r="C194" s="8" t="s">
        <v>86</v>
      </c>
      <c r="D194" s="8" t="s">
        <v>23</v>
      </c>
      <c r="E194" s="8" t="s">
        <v>24</v>
      </c>
      <c r="F194" s="8" t="s">
        <v>154</v>
      </c>
      <c r="G194" s="9">
        <v>2</v>
      </c>
    </row>
    <row r="195" spans="1:7" s="1" customFormat="1" ht="35.25">
      <c r="A195" s="11" t="s">
        <v>96</v>
      </c>
      <c r="B195" s="32" t="s">
        <v>55</v>
      </c>
      <c r="C195" s="45" t="s">
        <v>87</v>
      </c>
      <c r="D195" s="18"/>
      <c r="E195" s="18"/>
      <c r="F195" s="18"/>
      <c r="G195" s="44">
        <f>G200+G196</f>
        <v>1090</v>
      </c>
    </row>
    <row r="196" spans="1:7" s="1" customFormat="1" ht="17.25">
      <c r="A196" s="34"/>
      <c r="B196" s="15" t="s">
        <v>18</v>
      </c>
      <c r="C196" s="16" t="s">
        <v>87</v>
      </c>
      <c r="D196" s="16" t="s">
        <v>19</v>
      </c>
      <c r="E196" s="16"/>
      <c r="F196" s="16"/>
      <c r="G196" s="13">
        <f>G197</f>
        <v>337</v>
      </c>
    </row>
    <row r="197" spans="1:7" s="1" customFormat="1" ht="18">
      <c r="A197" s="34"/>
      <c r="B197" s="28" t="s">
        <v>35</v>
      </c>
      <c r="C197" s="29" t="s">
        <v>87</v>
      </c>
      <c r="D197" s="29" t="s">
        <v>19</v>
      </c>
      <c r="E197" s="29" t="s">
        <v>34</v>
      </c>
      <c r="F197" s="26"/>
      <c r="G197" s="30">
        <f>SUM(G198:G199)</f>
        <v>337</v>
      </c>
    </row>
    <row r="198" spans="1:7" s="1" customFormat="1" ht="36">
      <c r="A198" s="62"/>
      <c r="B198" s="28" t="s">
        <v>167</v>
      </c>
      <c r="C198" s="29" t="s">
        <v>87</v>
      </c>
      <c r="D198" s="29" t="s">
        <v>19</v>
      </c>
      <c r="E198" s="29" t="s">
        <v>34</v>
      </c>
      <c r="F198" s="29" t="s">
        <v>157</v>
      </c>
      <c r="G198" s="30">
        <v>337</v>
      </c>
    </row>
    <row r="199" spans="1:7" s="1" customFormat="1" ht="18">
      <c r="A199" s="62"/>
      <c r="B199" s="28" t="s">
        <v>17</v>
      </c>
      <c r="C199" s="29" t="s">
        <v>87</v>
      </c>
      <c r="D199" s="29" t="s">
        <v>19</v>
      </c>
      <c r="E199" s="29" t="s">
        <v>34</v>
      </c>
      <c r="F199" s="29" t="s">
        <v>152</v>
      </c>
      <c r="G199" s="30">
        <v>0</v>
      </c>
    </row>
    <row r="200" spans="1:7" s="1" customFormat="1" ht="18">
      <c r="A200" s="20"/>
      <c r="B200" s="15" t="s">
        <v>22</v>
      </c>
      <c r="C200" s="16" t="s">
        <v>87</v>
      </c>
      <c r="D200" s="16" t="s">
        <v>23</v>
      </c>
      <c r="E200" s="16"/>
      <c r="F200" s="16"/>
      <c r="G200" s="13">
        <f>G201</f>
        <v>753</v>
      </c>
    </row>
    <row r="201" spans="1:7" s="1" customFormat="1" ht="18">
      <c r="A201" s="57"/>
      <c r="B201" s="19" t="s">
        <v>25</v>
      </c>
      <c r="C201" s="8" t="s">
        <v>87</v>
      </c>
      <c r="D201" s="8" t="s">
        <v>23</v>
      </c>
      <c r="E201" s="8" t="s">
        <v>24</v>
      </c>
      <c r="F201" s="8"/>
      <c r="G201" s="9">
        <f>SUM(G202)</f>
        <v>753</v>
      </c>
    </row>
    <row r="202" spans="1:7" s="1" customFormat="1" ht="18">
      <c r="A202" s="27"/>
      <c r="B202" s="19" t="s">
        <v>160</v>
      </c>
      <c r="C202" s="8" t="s">
        <v>87</v>
      </c>
      <c r="D202" s="8" t="s">
        <v>23</v>
      </c>
      <c r="E202" s="8" t="s">
        <v>24</v>
      </c>
      <c r="F202" s="8" t="s">
        <v>152</v>
      </c>
      <c r="G202" s="9">
        <v>753</v>
      </c>
    </row>
    <row r="203" spans="1:7" s="1" customFormat="1" ht="35.25">
      <c r="A203" s="11" t="s">
        <v>126</v>
      </c>
      <c r="B203" s="32" t="s">
        <v>60</v>
      </c>
      <c r="C203" s="45" t="s">
        <v>88</v>
      </c>
      <c r="D203" s="18"/>
      <c r="E203" s="18"/>
      <c r="F203" s="18"/>
      <c r="G203" s="44">
        <f>G207+G204</f>
        <v>2514.3999999999996</v>
      </c>
    </row>
    <row r="204" spans="1:7" s="1" customFormat="1" ht="18">
      <c r="A204" s="34"/>
      <c r="B204" s="15" t="s">
        <v>18</v>
      </c>
      <c r="C204" s="16" t="s">
        <v>88</v>
      </c>
      <c r="D204" s="16" t="s">
        <v>19</v>
      </c>
      <c r="E204" s="18"/>
      <c r="F204" s="18"/>
      <c r="G204" s="44">
        <f>G205</f>
        <v>1048.1</v>
      </c>
    </row>
    <row r="205" spans="1:7" s="1" customFormat="1" ht="18">
      <c r="A205" s="34"/>
      <c r="B205" s="28" t="s">
        <v>35</v>
      </c>
      <c r="C205" s="16" t="s">
        <v>88</v>
      </c>
      <c r="D205" s="16" t="s">
        <v>19</v>
      </c>
      <c r="E205" s="12" t="s">
        <v>34</v>
      </c>
      <c r="F205" s="18"/>
      <c r="G205" s="44">
        <f>G206</f>
        <v>1048.1</v>
      </c>
    </row>
    <row r="206" spans="1:7" s="1" customFormat="1" ht="36">
      <c r="A206" s="34"/>
      <c r="B206" s="28" t="s">
        <v>167</v>
      </c>
      <c r="C206" s="8" t="s">
        <v>88</v>
      </c>
      <c r="D206" s="8" t="s">
        <v>19</v>
      </c>
      <c r="E206" s="8" t="s">
        <v>34</v>
      </c>
      <c r="F206" s="8" t="s">
        <v>157</v>
      </c>
      <c r="G206" s="9">
        <v>1048.1</v>
      </c>
    </row>
    <row r="207" spans="1:7" s="1" customFormat="1" ht="18">
      <c r="A207" s="20"/>
      <c r="B207" s="15" t="s">
        <v>64</v>
      </c>
      <c r="C207" s="16" t="s">
        <v>88</v>
      </c>
      <c r="D207" s="16" t="s">
        <v>61</v>
      </c>
      <c r="E207" s="16"/>
      <c r="F207" s="16"/>
      <c r="G207" s="13">
        <f>G208</f>
        <v>1466.3</v>
      </c>
    </row>
    <row r="208" spans="1:7" s="1" customFormat="1" ht="18">
      <c r="A208" s="57"/>
      <c r="B208" s="19" t="s">
        <v>63</v>
      </c>
      <c r="C208" s="8" t="s">
        <v>88</v>
      </c>
      <c r="D208" s="8" t="s">
        <v>61</v>
      </c>
      <c r="E208" s="8" t="s">
        <v>62</v>
      </c>
      <c r="F208" s="8"/>
      <c r="G208" s="9">
        <f>SUM(G209:G210)</f>
        <v>1466.3</v>
      </c>
    </row>
    <row r="209" spans="1:7" s="1" customFormat="1" ht="18">
      <c r="A209" s="57"/>
      <c r="B209" s="19" t="s">
        <v>160</v>
      </c>
      <c r="C209" s="18" t="s">
        <v>88</v>
      </c>
      <c r="D209" s="18" t="s">
        <v>61</v>
      </c>
      <c r="E209" s="18" t="s">
        <v>62</v>
      </c>
      <c r="F209" s="18" t="s">
        <v>152</v>
      </c>
      <c r="G209" s="41">
        <f>1376.3-166.3</f>
        <v>1210</v>
      </c>
    </row>
    <row r="210" spans="1:7" s="1" customFormat="1" ht="18">
      <c r="A210" s="57"/>
      <c r="B210" s="19" t="s">
        <v>93</v>
      </c>
      <c r="C210" s="18" t="s">
        <v>88</v>
      </c>
      <c r="D210" s="18" t="s">
        <v>61</v>
      </c>
      <c r="E210" s="18" t="s">
        <v>62</v>
      </c>
      <c r="F210" s="18" t="s">
        <v>94</v>
      </c>
      <c r="G210" s="41">
        <f>90+166.3</f>
        <v>256.3</v>
      </c>
    </row>
    <row r="211" spans="1:7" s="1" customFormat="1" ht="69.75">
      <c r="A211" s="11" t="s">
        <v>148</v>
      </c>
      <c r="B211" s="15" t="s">
        <v>149</v>
      </c>
      <c r="C211" s="16" t="s">
        <v>150</v>
      </c>
      <c r="D211" s="8"/>
      <c r="E211" s="8"/>
      <c r="F211" s="8"/>
      <c r="G211" s="13">
        <f>G212</f>
        <v>5855</v>
      </c>
    </row>
    <row r="212" spans="1:7" s="1" customFormat="1" ht="18">
      <c r="A212" s="20"/>
      <c r="B212" s="15" t="s">
        <v>18</v>
      </c>
      <c r="C212" s="16" t="s">
        <v>150</v>
      </c>
      <c r="D212" s="16" t="s">
        <v>19</v>
      </c>
      <c r="E212" s="16"/>
      <c r="F212" s="16"/>
      <c r="G212" s="13">
        <f>G213+G215</f>
        <v>5855</v>
      </c>
    </row>
    <row r="213" spans="1:7" s="1" customFormat="1" ht="18">
      <c r="A213" s="57"/>
      <c r="B213" s="19" t="s">
        <v>40</v>
      </c>
      <c r="C213" s="8" t="s">
        <v>150</v>
      </c>
      <c r="D213" s="8" t="s">
        <v>19</v>
      </c>
      <c r="E213" s="8" t="s">
        <v>39</v>
      </c>
      <c r="F213" s="8"/>
      <c r="G213" s="9">
        <f>G214</f>
        <v>3407</v>
      </c>
    </row>
    <row r="214" spans="1:7" s="1" customFormat="1" ht="18">
      <c r="A214" s="57"/>
      <c r="B214" s="19" t="s">
        <v>93</v>
      </c>
      <c r="C214" s="18" t="s">
        <v>150</v>
      </c>
      <c r="D214" s="18" t="s">
        <v>19</v>
      </c>
      <c r="E214" s="18" t="s">
        <v>39</v>
      </c>
      <c r="F214" s="18" t="s">
        <v>94</v>
      </c>
      <c r="G214" s="41">
        <v>3407</v>
      </c>
    </row>
    <row r="215" spans="1:7" s="1" customFormat="1" ht="18">
      <c r="A215" s="77"/>
      <c r="B215" s="19" t="s">
        <v>35</v>
      </c>
      <c r="C215" s="8" t="s">
        <v>150</v>
      </c>
      <c r="D215" s="8" t="s">
        <v>19</v>
      </c>
      <c r="E215" s="8" t="s">
        <v>34</v>
      </c>
      <c r="F215" s="8"/>
      <c r="G215" s="9">
        <f>SUM(G216:G217)</f>
        <v>2448</v>
      </c>
    </row>
    <row r="216" spans="1:7" s="1" customFormat="1" ht="18">
      <c r="A216" s="77"/>
      <c r="B216" s="19" t="s">
        <v>160</v>
      </c>
      <c r="C216" s="18" t="s">
        <v>150</v>
      </c>
      <c r="D216" s="18" t="s">
        <v>19</v>
      </c>
      <c r="E216" s="18" t="s">
        <v>34</v>
      </c>
      <c r="F216" s="18" t="s">
        <v>152</v>
      </c>
      <c r="G216" s="41">
        <v>842</v>
      </c>
    </row>
    <row r="217" spans="1:7" s="1" customFormat="1" ht="18" thickBot="1">
      <c r="A217" s="77"/>
      <c r="B217" s="19" t="s">
        <v>93</v>
      </c>
      <c r="C217" s="8" t="s">
        <v>150</v>
      </c>
      <c r="D217" s="8" t="s">
        <v>19</v>
      </c>
      <c r="E217" s="8" t="s">
        <v>34</v>
      </c>
      <c r="F217" s="8" t="s">
        <v>94</v>
      </c>
      <c r="G217" s="9">
        <v>1606</v>
      </c>
    </row>
    <row r="218" spans="1:7" ht="21" thickBot="1">
      <c r="A218" s="51"/>
      <c r="B218" s="73" t="s">
        <v>3</v>
      </c>
      <c r="C218" s="73"/>
      <c r="D218" s="73"/>
      <c r="E218" s="73"/>
      <c r="F218" s="73"/>
      <c r="G218" s="74">
        <f>G121+G21+G35+G39+G64+G71+G81+G153+G171+G88+G114+G189+G195+G203+G147+G30+G15+G211</f>
        <v>155237.4</v>
      </c>
    </row>
  </sheetData>
  <autoFilter ref="B13:G218"/>
  <mergeCells count="11">
    <mergeCell ref="B1:G1"/>
    <mergeCell ref="B2:G2"/>
    <mergeCell ref="B3:G3"/>
    <mergeCell ref="B5:G5"/>
    <mergeCell ref="B4:G4"/>
    <mergeCell ref="A10:G10"/>
    <mergeCell ref="A11:G11"/>
    <mergeCell ref="B9:G9"/>
    <mergeCell ref="B6:G6"/>
    <mergeCell ref="B7:G7"/>
    <mergeCell ref="B8:G8"/>
  </mergeCells>
  <printOptions horizontalCentered="1"/>
  <pageMargins left="1.1023622047244095" right="0.9055118110236221" top="0.7874015748031497" bottom="0.7874015748031497" header="0.5118110236220472" footer="0.5118110236220472"/>
  <pageSetup fitToHeight="5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2012-11-06T06:48:49Z</cp:lastPrinted>
  <dcterms:created xsi:type="dcterms:W3CDTF">2001-12-19T09:52:21Z</dcterms:created>
  <dcterms:modified xsi:type="dcterms:W3CDTF">2013-09-19T11:10:09Z</dcterms:modified>
  <cp:category/>
  <cp:version/>
  <cp:contentType/>
  <cp:contentStatus/>
</cp:coreProperties>
</file>