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55" windowHeight="6555" activeTab="0"/>
  </bookViews>
  <sheets>
    <sheet name="3 кв" sheetId="1" r:id="rId1"/>
  </sheets>
  <definedNames/>
  <calcPr calcMode="manual" fullCalcOnLoad="1" refMode="R1C1"/>
</workbook>
</file>

<file path=xl/sharedStrings.xml><?xml version="1.0" encoding="utf-8"?>
<sst xmlns="http://schemas.openxmlformats.org/spreadsheetml/2006/main" count="468" uniqueCount="139">
  <si>
    <t>Дата</t>
  </si>
  <si>
    <t>Номер документа</t>
  </si>
  <si>
    <t>( в руб.)</t>
  </si>
  <si>
    <t>07.02.2008 г.</t>
  </si>
  <si>
    <t>14.02.2008 г.</t>
  </si>
  <si>
    <t>20.02.2008г</t>
  </si>
  <si>
    <t>ИНФОРМАЦИЯ</t>
  </si>
  <si>
    <t>Наименование главного распорядителя</t>
  </si>
  <si>
    <t>Бюджетополучатель</t>
  </si>
  <si>
    <t>КВСР</t>
  </si>
  <si>
    <t>КФСР</t>
  </si>
  <si>
    <t>КЦСР</t>
  </si>
  <si>
    <t>КВР</t>
  </si>
  <si>
    <t>КОСГУ</t>
  </si>
  <si>
    <t>Направлено</t>
  </si>
  <si>
    <t>Исполнено</t>
  </si>
  <si>
    <t/>
  </si>
  <si>
    <t>1104</t>
  </si>
  <si>
    <t>5210301</t>
  </si>
  <si>
    <t>017</t>
  </si>
  <si>
    <t>251</t>
  </si>
  <si>
    <t>0701</t>
  </si>
  <si>
    <t>4209900</t>
  </si>
  <si>
    <t>001</t>
  </si>
  <si>
    <t>310</t>
  </si>
  <si>
    <t>340</t>
  </si>
  <si>
    <t>0702</t>
  </si>
  <si>
    <t>4219901</t>
  </si>
  <si>
    <t>225</t>
  </si>
  <si>
    <t>500</t>
  </si>
  <si>
    <t>290</t>
  </si>
  <si>
    <t>226</t>
  </si>
  <si>
    <t>0908</t>
  </si>
  <si>
    <t>0502</t>
  </si>
  <si>
    <t>003</t>
  </si>
  <si>
    <t>040</t>
  </si>
  <si>
    <t xml:space="preserve">Администрация  МО Суховское СП </t>
  </si>
  <si>
    <t xml:space="preserve">Администрация  МО Шумское СП </t>
  </si>
  <si>
    <t xml:space="preserve">Администрация МО Отрадненское ГП </t>
  </si>
  <si>
    <t xml:space="preserve">Администрация МО Приладожское ГП </t>
  </si>
  <si>
    <t xml:space="preserve">Администрация МО Путиловское СП </t>
  </si>
  <si>
    <t>041</t>
  </si>
  <si>
    <t>902</t>
  </si>
  <si>
    <t>Администрация  МО Кировский район ЛО</t>
  </si>
  <si>
    <t>Администрация МО Кировский район ЛО</t>
  </si>
  <si>
    <t>012</t>
  </si>
  <si>
    <t>МУ "Управление капитального строительства"</t>
  </si>
  <si>
    <t>МОУ "Мгинская средняя общеобразовательная школа"</t>
  </si>
  <si>
    <t>Комитет финансов администрации МО</t>
  </si>
  <si>
    <t>4219802</t>
  </si>
  <si>
    <t>(руб.)</t>
  </si>
  <si>
    <t>1020210</t>
  </si>
  <si>
    <t>1020211</t>
  </si>
  <si>
    <t>0409</t>
  </si>
  <si>
    <t>3150203</t>
  </si>
  <si>
    <t>0114</t>
  </si>
  <si>
    <t>0920342</t>
  </si>
  <si>
    <t>0801</t>
  </si>
  <si>
    <t>4429900</t>
  </si>
  <si>
    <t>0920307</t>
  </si>
  <si>
    <t>МОУ ДОД "Кировская ДЮСШ"</t>
  </si>
  <si>
    <t>4239901</t>
  </si>
  <si>
    <t>Администрация МО Мгинское ГП</t>
  </si>
  <si>
    <t>Администрация МО Шумское СП</t>
  </si>
  <si>
    <t>Администрация МО Отрадненское ГП</t>
  </si>
  <si>
    <t>МУ "Управление учета и контроля"</t>
  </si>
  <si>
    <t>901</t>
  </si>
  <si>
    <t>0113</t>
  </si>
  <si>
    <t>0029900</t>
  </si>
  <si>
    <t>МДОУ "Детский сад комбинированного вида № 35"</t>
  </si>
  <si>
    <t>МОУ "Кировская средняя общеобразовательная школа №1"</t>
  </si>
  <si>
    <t>МОУ "Центр диагностики и консультирования"</t>
  </si>
  <si>
    <t>0709</t>
  </si>
  <si>
    <t>4359900</t>
  </si>
  <si>
    <t>540</t>
  </si>
  <si>
    <t>0314</t>
  </si>
  <si>
    <t>2470000</t>
  </si>
  <si>
    <t>810</t>
  </si>
  <si>
    <t>242</t>
  </si>
  <si>
    <t>224</t>
  </si>
  <si>
    <t>0920305</t>
  </si>
  <si>
    <t>МКУ УХОиТ</t>
  </si>
  <si>
    <t>022</t>
  </si>
  <si>
    <t>0939900</t>
  </si>
  <si>
    <t>МБОУ "Мгинская СОШ"</t>
  </si>
  <si>
    <t>002</t>
  </si>
  <si>
    <t>МБДОУ "Детский сад комбинированного вида № 26"</t>
  </si>
  <si>
    <t>МБДОУ "Детский сад комбинированного вида № 34"</t>
  </si>
  <si>
    <t>МКОУ "Суховская средняя общеобразовательная школа"</t>
  </si>
  <si>
    <t>0902</t>
  </si>
  <si>
    <t>4709900</t>
  </si>
  <si>
    <t>612</t>
  </si>
  <si>
    <t>241</t>
  </si>
  <si>
    <t>КУМИ</t>
  </si>
  <si>
    <t>Управление культуры</t>
  </si>
  <si>
    <t xml:space="preserve">Комитет образования администрации </t>
  </si>
  <si>
    <t>МОУ Молодцовский детский дом"</t>
  </si>
  <si>
    <t>4249900</t>
  </si>
  <si>
    <t>211</t>
  </si>
  <si>
    <t>221</t>
  </si>
  <si>
    <t>223</t>
  </si>
  <si>
    <t>0412</t>
  </si>
  <si>
    <t>3380225</t>
  </si>
  <si>
    <t>0309</t>
  </si>
  <si>
    <t>2180100</t>
  </si>
  <si>
    <t>МКОУ "Шумская средняя общеобразовательная школа"</t>
  </si>
  <si>
    <t>МКОУ "Павловская средняя общеобразовательная школа"</t>
  </si>
  <si>
    <t>МБОУ ДОД "РЦДО детей"</t>
  </si>
  <si>
    <t>МБОУ "Кировская гимназия"</t>
  </si>
  <si>
    <t>МБОУ "Назиевская СОШ"</t>
  </si>
  <si>
    <t>МБДОУ "Детский сад № 29"</t>
  </si>
  <si>
    <t>МКДОУ "Детский сад  № 24"</t>
  </si>
  <si>
    <t>0707</t>
  </si>
  <si>
    <t>4310100</t>
  </si>
  <si>
    <t>Комитет финансов администрации Кировского муниципального района Ленинградской области</t>
  </si>
  <si>
    <t>Комитет образования администрации Кировского муниципального района Ленинградской области</t>
  </si>
  <si>
    <t>Управление культуры администрации Кировского муниципального раона Ленинградской области</t>
  </si>
  <si>
    <t>МКУ "Управление учета и контроля"</t>
  </si>
  <si>
    <t>МБДОУ "Детский сад № 5"</t>
  </si>
  <si>
    <t>7954406</t>
  </si>
  <si>
    <t>МБДОУ "Детский сад № 13 Родничок"</t>
  </si>
  <si>
    <t>1003</t>
  </si>
  <si>
    <t>7954104</t>
  </si>
  <si>
    <t>322</t>
  </si>
  <si>
    <t>262</t>
  </si>
  <si>
    <t>МБДОУ "Детский сад Теремок"</t>
  </si>
  <si>
    <t>МКОУ "Синявинская СОШ"</t>
  </si>
  <si>
    <t>3380203</t>
  </si>
  <si>
    <t>МОУ "Кировская средняя общеобразовательная школа №2"</t>
  </si>
  <si>
    <t>4209818</t>
  </si>
  <si>
    <t>0904</t>
  </si>
  <si>
    <t>1020122</t>
  </si>
  <si>
    <t>МКОУ "Молодцовская  ООШ"</t>
  </si>
  <si>
    <t>МКОУ "Малуксинская начальная школа-детский сад"</t>
  </si>
  <si>
    <t>4209823</t>
  </si>
  <si>
    <t>0104</t>
  </si>
  <si>
    <t>0020400</t>
  </si>
  <si>
    <t>0900201</t>
  </si>
  <si>
    <t>о расходовании средств резервного фонда администрации  Кировского муниципального района Ленинградской области  на 01.10.2012 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</si>
</sst>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mmm/yyyy"/>
    <numFmt numFmtId="168" formatCode="[$-FC19]d\ mmmm\ yyyy\ &quot;г.&quot;"/>
    <numFmt numFmtId="169" formatCode="#,##0.0"/>
  </numFmts>
  <fonts count="42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 style="double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thin"/>
    </border>
    <border>
      <left style="medium"/>
      <right style="medium"/>
      <top style="medium"/>
      <bottom style="medium"/>
    </border>
    <border>
      <left style="thin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thin"/>
      <top style="double"/>
      <bottom style="thin"/>
    </border>
    <border>
      <left style="thin"/>
      <right style="hair"/>
      <top style="double"/>
      <bottom style="thin"/>
    </border>
    <border>
      <left style="hair"/>
      <right style="hair"/>
      <top style="double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 style="double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double"/>
      <top style="double"/>
      <bottom style="double"/>
    </border>
    <border>
      <left style="thin"/>
      <right style="medium"/>
      <top style="medium"/>
      <bottom style="medium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medium"/>
      <bottom style="medium"/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 style="thin"/>
      <bottom style="thin"/>
    </border>
    <border>
      <left style="thin"/>
      <right style="hair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14" fontId="4" fillId="0" borderId="11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14" fontId="4" fillId="0" borderId="13" xfId="0" applyNumberFormat="1" applyFont="1" applyBorder="1" applyAlignment="1">
      <alignment horizontal="center"/>
    </xf>
    <xf numFmtId="14" fontId="5" fillId="0" borderId="14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left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left" wrapText="1"/>
    </xf>
    <xf numFmtId="49" fontId="5" fillId="0" borderId="19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left" wrapText="1"/>
    </xf>
    <xf numFmtId="3" fontId="1" fillId="0" borderId="20" xfId="0" applyNumberFormat="1" applyFont="1" applyBorder="1" applyAlignment="1">
      <alignment horizontal="center"/>
    </xf>
    <xf numFmtId="3" fontId="1" fillId="0" borderId="2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49" fontId="5" fillId="0" borderId="22" xfId="0" applyNumberFormat="1" applyFont="1" applyBorder="1" applyAlignment="1">
      <alignment horizontal="left" vertical="center" wrapText="1"/>
    </xf>
    <xf numFmtId="49" fontId="4" fillId="0" borderId="23" xfId="0" applyNumberFormat="1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 wrapText="1"/>
    </xf>
    <xf numFmtId="49" fontId="5" fillId="0" borderId="25" xfId="0" applyNumberFormat="1" applyFont="1" applyBorder="1" applyAlignment="1">
      <alignment horizontal="left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0" fontId="5" fillId="0" borderId="26" xfId="0" applyFont="1" applyBorder="1" applyAlignment="1">
      <alignment wrapText="1"/>
    </xf>
    <xf numFmtId="0" fontId="4" fillId="0" borderId="0" xfId="0" applyFont="1" applyAlignment="1">
      <alignment horizontal="right"/>
    </xf>
    <xf numFmtId="3" fontId="1" fillId="0" borderId="27" xfId="0" applyNumberFormat="1" applyFont="1" applyBorder="1" applyAlignment="1">
      <alignment horizontal="center"/>
    </xf>
    <xf numFmtId="49" fontId="4" fillId="0" borderId="28" xfId="0" applyNumberFormat="1" applyFont="1" applyBorder="1" applyAlignment="1">
      <alignment horizontal="center" vertical="center" wrapText="1"/>
    </xf>
    <xf numFmtId="49" fontId="5" fillId="0" borderId="29" xfId="0" applyNumberFormat="1" applyFont="1" applyBorder="1" applyAlignment="1">
      <alignment horizontal="left" vertical="center" wrapText="1"/>
    </xf>
    <xf numFmtId="49" fontId="4" fillId="0" borderId="30" xfId="0" applyNumberFormat="1" applyFont="1" applyBorder="1" applyAlignment="1">
      <alignment horizontal="center" vertical="center" wrapText="1"/>
    </xf>
    <xf numFmtId="49" fontId="1" fillId="0" borderId="31" xfId="0" applyNumberFormat="1" applyFont="1" applyBorder="1" applyAlignment="1">
      <alignment horizontal="left" wrapText="1"/>
    </xf>
    <xf numFmtId="49" fontId="5" fillId="0" borderId="32" xfId="0" applyNumberFormat="1" applyFont="1" applyBorder="1" applyAlignment="1">
      <alignment horizontal="left" vertical="center" wrapText="1"/>
    </xf>
    <xf numFmtId="49" fontId="5" fillId="0" borderId="33" xfId="0" applyNumberFormat="1" applyFont="1" applyBorder="1" applyAlignment="1">
      <alignment horizontal="center" vertical="center" wrapText="1"/>
    </xf>
    <xf numFmtId="49" fontId="5" fillId="0" borderId="19" xfId="0" applyNumberFormat="1" applyFont="1" applyBorder="1" applyAlignment="1">
      <alignment horizontal="left" vertical="center" wrapText="1"/>
    </xf>
    <xf numFmtId="49" fontId="5" fillId="0" borderId="34" xfId="0" applyNumberFormat="1" applyFont="1" applyBorder="1" applyAlignment="1">
      <alignment horizontal="left" vertical="center" wrapText="1"/>
    </xf>
    <xf numFmtId="49" fontId="5" fillId="0" borderId="35" xfId="0" applyNumberFormat="1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37" xfId="0" applyNumberFormat="1" applyFont="1" applyBorder="1" applyAlignment="1">
      <alignment horizontal="center" vertical="center" wrapText="1"/>
    </xf>
    <xf numFmtId="4" fontId="4" fillId="0" borderId="38" xfId="0" applyNumberFormat="1" applyFont="1" applyBorder="1" applyAlignment="1">
      <alignment horizontal="right" vertical="center" wrapText="1"/>
    </xf>
    <xf numFmtId="4" fontId="5" fillId="0" borderId="39" xfId="0" applyNumberFormat="1" applyFont="1" applyBorder="1" applyAlignment="1">
      <alignment horizontal="right" vertical="center" wrapText="1"/>
    </xf>
    <xf numFmtId="4" fontId="4" fillId="0" borderId="40" xfId="0" applyNumberFormat="1" applyFont="1" applyBorder="1" applyAlignment="1">
      <alignment horizontal="right" vertical="center" wrapText="1"/>
    </xf>
    <xf numFmtId="4" fontId="5" fillId="0" borderId="41" xfId="0" applyNumberFormat="1" applyFont="1" applyBorder="1" applyAlignment="1">
      <alignment horizontal="right" vertical="center" wrapText="1"/>
    </xf>
    <xf numFmtId="4" fontId="4" fillId="0" borderId="42" xfId="0" applyNumberFormat="1" applyFont="1" applyBorder="1" applyAlignment="1">
      <alignment horizontal="right" vertical="center" wrapText="1"/>
    </xf>
    <xf numFmtId="4" fontId="4" fillId="0" borderId="38" xfId="0" applyNumberFormat="1" applyFont="1" applyBorder="1" applyAlignment="1">
      <alignment horizontal="right" vertical="center" wrapText="1"/>
    </xf>
    <xf numFmtId="4" fontId="4" fillId="0" borderId="43" xfId="0" applyNumberFormat="1" applyFont="1" applyBorder="1" applyAlignment="1">
      <alignment horizontal="right" vertical="center" wrapText="1"/>
    </xf>
    <xf numFmtId="4" fontId="5" fillId="0" borderId="44" xfId="0" applyNumberFormat="1" applyFont="1" applyBorder="1" applyAlignment="1">
      <alignment horizontal="right" vertical="center" wrapText="1"/>
    </xf>
    <xf numFmtId="4" fontId="5" fillId="33" borderId="44" xfId="0" applyNumberFormat="1" applyFont="1" applyFill="1" applyBorder="1" applyAlignment="1">
      <alignment horizontal="right" vertical="center" wrapText="1"/>
    </xf>
    <xf numFmtId="4" fontId="4" fillId="33" borderId="45" xfId="0" applyNumberFormat="1" applyFont="1" applyFill="1" applyBorder="1" applyAlignment="1">
      <alignment horizontal="right" vertical="center" wrapText="1"/>
    </xf>
    <xf numFmtId="4" fontId="4" fillId="33" borderId="38" xfId="0" applyNumberFormat="1" applyFont="1" applyFill="1" applyBorder="1" applyAlignment="1">
      <alignment horizontal="right" vertical="center" wrapText="1"/>
    </xf>
    <xf numFmtId="4" fontId="4" fillId="33" borderId="40" xfId="0" applyNumberFormat="1" applyFont="1" applyFill="1" applyBorder="1" applyAlignment="1">
      <alignment horizontal="right" vertical="center" wrapText="1"/>
    </xf>
    <xf numFmtId="4" fontId="4" fillId="33" borderId="43" xfId="0" applyNumberFormat="1" applyFont="1" applyFill="1" applyBorder="1" applyAlignment="1">
      <alignment horizontal="right" vertical="center" wrapText="1"/>
    </xf>
    <xf numFmtId="49" fontId="1" fillId="0" borderId="22" xfId="0" applyNumberFormat="1" applyFont="1" applyBorder="1" applyAlignment="1">
      <alignment horizontal="left" wrapText="1"/>
    </xf>
    <xf numFmtId="49" fontId="5" fillId="0" borderId="35" xfId="0" applyNumberFormat="1" applyFont="1" applyBorder="1" applyAlignment="1">
      <alignment horizontal="left" vertical="center" wrapText="1"/>
    </xf>
    <xf numFmtId="49" fontId="5" fillId="0" borderId="15" xfId="0" applyNumberFormat="1" applyFont="1" applyBorder="1" applyAlignment="1">
      <alignment horizontal="left" vertical="center" wrapText="1"/>
    </xf>
    <xf numFmtId="14" fontId="4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left" vertical="center" wrapText="1"/>
    </xf>
    <xf numFmtId="4" fontId="5" fillId="33" borderId="46" xfId="0" applyNumberFormat="1" applyFont="1" applyFill="1" applyBorder="1" applyAlignment="1">
      <alignment horizontal="right" vertical="center" wrapText="1"/>
    </xf>
    <xf numFmtId="4" fontId="2" fillId="0" borderId="47" xfId="0" applyNumberFormat="1" applyFont="1" applyBorder="1" applyAlignment="1">
      <alignment horizontal="right"/>
    </xf>
    <xf numFmtId="49" fontId="5" fillId="0" borderId="24" xfId="0" applyNumberFormat="1" applyFont="1" applyBorder="1" applyAlignment="1">
      <alignment horizontal="center" vertical="center" wrapText="1"/>
    </xf>
    <xf numFmtId="4" fontId="4" fillId="33" borderId="48" xfId="0" applyNumberFormat="1" applyFont="1" applyFill="1" applyBorder="1" applyAlignment="1">
      <alignment horizontal="right" vertical="center" wrapText="1"/>
    </xf>
    <xf numFmtId="49" fontId="4" fillId="0" borderId="37" xfId="0" applyNumberFormat="1" applyFont="1" applyBorder="1" applyAlignment="1">
      <alignment horizontal="center" vertical="center" wrapText="1"/>
    </xf>
    <xf numFmtId="4" fontId="4" fillId="33" borderId="45" xfId="0" applyNumberFormat="1" applyFont="1" applyFill="1" applyBorder="1" applyAlignment="1">
      <alignment horizontal="right" vertical="center" wrapText="1"/>
    </xf>
    <xf numFmtId="49" fontId="5" fillId="0" borderId="49" xfId="0" applyNumberFormat="1" applyFont="1" applyBorder="1" applyAlignment="1">
      <alignment horizontal="left" vertical="center" wrapText="1"/>
    </xf>
    <xf numFmtId="4" fontId="4" fillId="33" borderId="50" xfId="0" applyNumberFormat="1" applyFont="1" applyFill="1" applyBorder="1" applyAlignment="1">
      <alignment horizontal="right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5" fillId="0" borderId="51" xfId="0" applyNumberFormat="1" applyFont="1" applyBorder="1" applyAlignment="1">
      <alignment horizontal="left" vertical="center" wrapText="1"/>
    </xf>
    <xf numFmtId="4" fontId="4" fillId="0" borderId="40" xfId="0" applyNumberFormat="1" applyFont="1" applyBorder="1" applyAlignment="1">
      <alignment horizontal="right" vertical="center" wrapText="1"/>
    </xf>
    <xf numFmtId="49" fontId="4" fillId="0" borderId="35" xfId="0" applyNumberFormat="1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3" fontId="1" fillId="0" borderId="53" xfId="0" applyNumberFormat="1" applyFont="1" applyBorder="1" applyAlignment="1">
      <alignment horizontal="center"/>
    </xf>
    <xf numFmtId="3" fontId="1" fillId="0" borderId="54" xfId="0" applyNumberFormat="1" applyFont="1" applyBorder="1" applyAlignment="1">
      <alignment horizontal="center"/>
    </xf>
    <xf numFmtId="3" fontId="5" fillId="0" borderId="55" xfId="0" applyNumberFormat="1" applyFont="1" applyBorder="1" applyAlignment="1">
      <alignment horizontal="center"/>
    </xf>
    <xf numFmtId="0" fontId="4" fillId="0" borderId="56" xfId="0" applyFont="1" applyBorder="1" applyAlignment="1">
      <alignment horizontal="center" vertical="center" wrapText="1"/>
    </xf>
    <xf numFmtId="3" fontId="5" fillId="0" borderId="57" xfId="0" applyNumberFormat="1" applyFont="1" applyBorder="1" applyAlignment="1">
      <alignment horizontal="center"/>
    </xf>
    <xf numFmtId="0" fontId="4" fillId="0" borderId="58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4" fontId="5" fillId="0" borderId="59" xfId="0" applyNumberFormat="1" applyFont="1" applyBorder="1" applyAlignment="1">
      <alignment horizontal="right" vertical="center" wrapText="1"/>
    </xf>
    <xf numFmtId="4" fontId="5" fillId="0" borderId="60" xfId="0" applyNumberFormat="1" applyFont="1" applyBorder="1" applyAlignment="1">
      <alignment horizontal="right" vertical="center" wrapText="1"/>
    </xf>
    <xf numFmtId="4" fontId="4" fillId="0" borderId="48" xfId="0" applyNumberFormat="1" applyFont="1" applyBorder="1" applyAlignment="1">
      <alignment horizontal="right" vertical="center" wrapText="1"/>
    </xf>
    <xf numFmtId="4" fontId="5" fillId="0" borderId="46" xfId="0" applyNumberFormat="1" applyFont="1" applyBorder="1" applyAlignment="1">
      <alignment horizontal="right" vertical="center" wrapText="1"/>
    </xf>
    <xf numFmtId="4" fontId="4" fillId="0" borderId="61" xfId="0" applyNumberFormat="1" applyFont="1" applyBorder="1" applyAlignment="1">
      <alignment horizontal="right" vertical="center" wrapText="1"/>
    </xf>
    <xf numFmtId="4" fontId="4" fillId="0" borderId="46" xfId="0" applyNumberFormat="1" applyFont="1" applyBorder="1" applyAlignment="1">
      <alignment horizontal="right" vertical="center" wrapText="1"/>
    </xf>
    <xf numFmtId="4" fontId="4" fillId="0" borderId="60" xfId="0" applyNumberFormat="1" applyFont="1" applyBorder="1" applyAlignment="1">
      <alignment horizontal="right" vertical="center" wrapText="1"/>
    </xf>
    <xf numFmtId="4" fontId="2" fillId="0" borderId="62" xfId="0" applyNumberFormat="1" applyFont="1" applyBorder="1" applyAlignment="1">
      <alignment horizontal="right"/>
    </xf>
    <xf numFmtId="49" fontId="5" fillId="0" borderId="63" xfId="0" applyNumberFormat="1" applyFont="1" applyBorder="1" applyAlignment="1">
      <alignment horizontal="left" vertical="center" wrapText="1"/>
    </xf>
    <xf numFmtId="49" fontId="5" fillId="0" borderId="36" xfId="0" applyNumberFormat="1" applyFont="1" applyBorder="1" applyAlignment="1">
      <alignment horizontal="left" vertical="center" wrapText="1"/>
    </xf>
    <xf numFmtId="49" fontId="4" fillId="0" borderId="24" xfId="0" applyNumberFormat="1" applyFont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49" fontId="4" fillId="0" borderId="28" xfId="0" applyNumberFormat="1" applyFont="1" applyBorder="1" applyAlignment="1">
      <alignment horizontal="center" vertical="center" wrapText="1"/>
    </xf>
    <xf numFmtId="4" fontId="4" fillId="0" borderId="42" xfId="0" applyNumberFormat="1" applyFont="1" applyBorder="1" applyAlignment="1">
      <alignment horizontal="right" vertical="center" wrapText="1"/>
    </xf>
    <xf numFmtId="49" fontId="5" fillId="0" borderId="65" xfId="0" applyNumberFormat="1" applyFont="1" applyBorder="1" applyAlignment="1">
      <alignment horizontal="center" vertical="center" wrapText="1"/>
    </xf>
    <xf numFmtId="4" fontId="5" fillId="33" borderId="66" xfId="0" applyNumberFormat="1" applyFont="1" applyFill="1" applyBorder="1" applyAlignment="1">
      <alignment horizontal="right" vertical="center" wrapText="1"/>
    </xf>
    <xf numFmtId="4" fontId="4" fillId="33" borderId="41" xfId="0" applyNumberFormat="1" applyFont="1" applyFill="1" applyBorder="1" applyAlignment="1">
      <alignment horizontal="right" vertical="center" wrapText="1"/>
    </xf>
    <xf numFmtId="3" fontId="1" fillId="0" borderId="18" xfId="0" applyNumberFormat="1" applyFont="1" applyBorder="1" applyAlignment="1">
      <alignment horizontal="center"/>
    </xf>
    <xf numFmtId="4" fontId="4" fillId="0" borderId="41" xfId="0" applyNumberFormat="1" applyFont="1" applyBorder="1" applyAlignment="1">
      <alignment horizontal="right" vertical="center" wrapText="1"/>
    </xf>
    <xf numFmtId="4" fontId="4" fillId="0" borderId="45" xfId="0" applyNumberFormat="1" applyFont="1" applyBorder="1" applyAlignment="1">
      <alignment horizontal="right" vertical="center" wrapText="1"/>
    </xf>
    <xf numFmtId="0" fontId="5" fillId="0" borderId="0" xfId="0" applyFont="1" applyAlignment="1">
      <alignment wrapText="1"/>
    </xf>
    <xf numFmtId="4" fontId="4" fillId="33" borderId="67" xfId="0" applyNumberFormat="1" applyFont="1" applyFill="1" applyBorder="1" applyAlignment="1">
      <alignment horizontal="right" vertical="center" wrapText="1"/>
    </xf>
    <xf numFmtId="49" fontId="5" fillId="0" borderId="68" xfId="0" applyNumberFormat="1" applyFont="1" applyBorder="1" applyAlignment="1">
      <alignment horizontal="left" vertical="center" wrapText="1"/>
    </xf>
    <xf numFmtId="49" fontId="4" fillId="0" borderId="22" xfId="0" applyNumberFormat="1" applyFont="1" applyBorder="1" applyAlignment="1">
      <alignment horizontal="left" vertical="center" wrapText="1"/>
    </xf>
    <xf numFmtId="49" fontId="4" fillId="0" borderId="36" xfId="0" applyNumberFormat="1" applyFont="1" applyBorder="1" applyAlignment="1">
      <alignment horizontal="left" vertical="center" wrapText="1"/>
    </xf>
    <xf numFmtId="4" fontId="5" fillId="0" borderId="38" xfId="0" applyNumberFormat="1" applyFont="1" applyBorder="1" applyAlignment="1">
      <alignment horizontal="right" vertical="center" wrapText="1"/>
    </xf>
    <xf numFmtId="49" fontId="4" fillId="0" borderId="25" xfId="0" applyNumberFormat="1" applyFont="1" applyBorder="1" applyAlignment="1">
      <alignment horizontal="left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4" fontId="5" fillId="33" borderId="41" xfId="0" applyNumberFormat="1" applyFont="1" applyFill="1" applyBorder="1" applyAlignment="1">
      <alignment horizontal="right" vertical="center" wrapText="1"/>
    </xf>
    <xf numFmtId="49" fontId="5" fillId="0" borderId="13" xfId="0" applyNumberFormat="1" applyFont="1" applyBorder="1" applyAlignment="1">
      <alignment horizontal="left" wrapText="1"/>
    </xf>
    <xf numFmtId="4" fontId="5" fillId="33" borderId="59" xfId="0" applyNumberFormat="1" applyFont="1" applyFill="1" applyBorder="1" applyAlignment="1">
      <alignment horizontal="right" vertical="center" wrapText="1"/>
    </xf>
    <xf numFmtId="49" fontId="5" fillId="0" borderId="64" xfId="0" applyNumberFormat="1" applyFont="1" applyBorder="1" applyAlignment="1">
      <alignment horizontal="left" vertical="center" wrapText="1"/>
    </xf>
    <xf numFmtId="4" fontId="4" fillId="33" borderId="42" xfId="0" applyNumberFormat="1" applyFont="1" applyFill="1" applyBorder="1" applyAlignment="1">
      <alignment horizontal="right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49" fontId="4" fillId="0" borderId="69" xfId="0" applyNumberFormat="1" applyFont="1" applyBorder="1" applyAlignment="1">
      <alignment horizontal="left" vertical="center" wrapText="1"/>
    </xf>
    <xf numFmtId="0" fontId="5" fillId="0" borderId="15" xfId="0" applyFont="1" applyBorder="1" applyAlignment="1">
      <alignment wrapText="1"/>
    </xf>
    <xf numFmtId="0" fontId="5" fillId="0" borderId="70" xfId="0" applyFont="1" applyBorder="1" applyAlignment="1">
      <alignment wrapText="1"/>
    </xf>
    <xf numFmtId="49" fontId="5" fillId="0" borderId="23" xfId="0" applyNumberFormat="1" applyFont="1" applyBorder="1" applyAlignment="1">
      <alignment horizontal="center" vertical="center" wrapText="1"/>
    </xf>
    <xf numFmtId="4" fontId="4" fillId="33" borderId="71" xfId="0" applyNumberFormat="1" applyFont="1" applyFill="1" applyBorder="1" applyAlignment="1">
      <alignment horizontal="right" vertical="center" wrapText="1"/>
    </xf>
    <xf numFmtId="49" fontId="5" fillId="0" borderId="0" xfId="0" applyNumberFormat="1" applyFont="1" applyBorder="1" applyAlignment="1">
      <alignment horizontal="left" wrapText="1"/>
    </xf>
    <xf numFmtId="49" fontId="5" fillId="0" borderId="49" xfId="0" applyNumberFormat="1" applyFont="1" applyBorder="1" applyAlignment="1">
      <alignment horizontal="left" wrapText="1"/>
    </xf>
    <xf numFmtId="49" fontId="4" fillId="0" borderId="19" xfId="0" applyNumberFormat="1" applyFont="1" applyBorder="1" applyAlignment="1">
      <alignment horizontal="center" vertical="center" wrapText="1"/>
    </xf>
    <xf numFmtId="49" fontId="5" fillId="0" borderId="72" xfId="0" applyNumberFormat="1" applyFont="1" applyBorder="1" applyAlignment="1">
      <alignment horizontal="left" vertical="center" wrapText="1"/>
    </xf>
    <xf numFmtId="49" fontId="1" fillId="0" borderId="18" xfId="0" applyNumberFormat="1" applyFont="1" applyBorder="1" applyAlignment="1">
      <alignment vertical="center" wrapText="1"/>
    </xf>
    <xf numFmtId="49" fontId="5" fillId="0" borderId="36" xfId="0" applyNumberFormat="1" applyFont="1" applyBorder="1" applyAlignment="1">
      <alignment horizontal="left" wrapText="1"/>
    </xf>
    <xf numFmtId="49" fontId="1" fillId="0" borderId="11" xfId="0" applyNumberFormat="1" applyFont="1" applyBorder="1" applyAlignment="1">
      <alignment vertical="center" wrapText="1"/>
    </xf>
    <xf numFmtId="49" fontId="5" fillId="0" borderId="73" xfId="0" applyNumberFormat="1" applyFont="1" applyBorder="1" applyAlignment="1">
      <alignment horizontal="left" vertical="center" wrapText="1"/>
    </xf>
    <xf numFmtId="49" fontId="1" fillId="0" borderId="13" xfId="0" applyNumberFormat="1" applyFont="1" applyBorder="1" applyAlignment="1">
      <alignment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left"/>
    </xf>
    <xf numFmtId="49" fontId="1" fillId="0" borderId="74" xfId="0" applyNumberFormat="1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74" xfId="0" applyNumberFormat="1" applyFont="1" applyBorder="1" applyAlignment="1">
      <alignment horizontal="left" wrapText="1"/>
    </xf>
    <xf numFmtId="49" fontId="1" fillId="0" borderId="75" xfId="0" applyNumberFormat="1" applyFont="1" applyBorder="1" applyAlignment="1">
      <alignment horizontal="left" wrapText="1"/>
    </xf>
    <xf numFmtId="49" fontId="1" fillId="0" borderId="74" xfId="0" applyNumberFormat="1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2"/>
  <sheetViews>
    <sheetView tabSelected="1" view="pageBreakPreview" zoomScale="75" zoomScaleNormal="75" zoomScaleSheetLayoutView="75" zoomScalePageLayoutView="0" workbookViewId="0" topLeftCell="C1">
      <selection activeCell="E9" sqref="E9"/>
    </sheetView>
  </sheetViews>
  <sheetFormatPr defaultColWidth="9.00390625" defaultRowHeight="12.75"/>
  <cols>
    <col min="1" max="1" width="13.75390625" style="0" hidden="1" customWidth="1"/>
    <col min="2" max="2" width="10.75390625" style="0" hidden="1" customWidth="1"/>
    <col min="3" max="3" width="29.00390625" style="0" customWidth="1"/>
    <col min="4" max="4" width="24.25390625" style="0" customWidth="1"/>
    <col min="5" max="6" width="20.25390625" style="0" customWidth="1"/>
    <col min="7" max="9" width="21.25390625" style="0" customWidth="1"/>
    <col min="10" max="10" width="17.25390625" style="0" customWidth="1"/>
    <col min="11" max="11" width="17.25390625" style="0" hidden="1" customWidth="1"/>
  </cols>
  <sheetData>
    <row r="1" spans="1:11" ht="20.25">
      <c r="A1" s="125" t="s">
        <v>6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</row>
    <row r="2" spans="1:11" ht="47.25" customHeight="1">
      <c r="A2" s="126" t="s">
        <v>138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</row>
    <row r="3" spans="10:11" ht="16.5" thickBot="1">
      <c r="J3" s="21" t="s">
        <v>50</v>
      </c>
      <c r="K3" s="3" t="s">
        <v>2</v>
      </c>
    </row>
    <row r="4" spans="1:11" ht="48.75" thickBot="1" thickTop="1">
      <c r="A4" s="1" t="s">
        <v>0</v>
      </c>
      <c r="B4" s="67" t="s">
        <v>1</v>
      </c>
      <c r="C4" s="71" t="s">
        <v>7</v>
      </c>
      <c r="D4" s="1" t="s">
        <v>8</v>
      </c>
      <c r="E4" s="1" t="s">
        <v>9</v>
      </c>
      <c r="F4" s="1" t="s">
        <v>10</v>
      </c>
      <c r="G4" s="1" t="s">
        <v>11</v>
      </c>
      <c r="H4" s="1" t="s">
        <v>12</v>
      </c>
      <c r="I4" s="1" t="s">
        <v>13</v>
      </c>
      <c r="J4" s="1" t="s">
        <v>14</v>
      </c>
      <c r="K4" s="73" t="s">
        <v>15</v>
      </c>
    </row>
    <row r="5" spans="1:11" ht="38.25" thickTop="1">
      <c r="A5" s="14"/>
      <c r="B5" s="14"/>
      <c r="C5" s="26" t="s">
        <v>43</v>
      </c>
      <c r="D5" s="27" t="s">
        <v>44</v>
      </c>
      <c r="E5" s="28" t="s">
        <v>45</v>
      </c>
      <c r="F5" s="28"/>
      <c r="G5" s="28"/>
      <c r="H5" s="28"/>
      <c r="I5" s="28"/>
      <c r="J5" s="37">
        <f>SUM(J8:J20)</f>
        <v>1415579.98</v>
      </c>
      <c r="K5" s="74"/>
    </row>
    <row r="6" spans="1:11" ht="18.75" hidden="1">
      <c r="A6" s="14"/>
      <c r="B6" s="14"/>
      <c r="C6" s="49"/>
      <c r="D6" s="29"/>
      <c r="E6" s="10"/>
      <c r="F6" s="19" t="s">
        <v>53</v>
      </c>
      <c r="G6" s="35" t="s">
        <v>54</v>
      </c>
      <c r="H6" s="35" t="s">
        <v>29</v>
      </c>
      <c r="I6" s="35" t="s">
        <v>31</v>
      </c>
      <c r="J6" s="38"/>
      <c r="K6" s="74"/>
    </row>
    <row r="7" spans="1:11" ht="15.75" hidden="1">
      <c r="A7" s="14"/>
      <c r="B7" s="14"/>
      <c r="C7" s="32"/>
      <c r="D7" s="33"/>
      <c r="E7" s="33"/>
      <c r="F7" s="34" t="s">
        <v>55</v>
      </c>
      <c r="G7" s="34" t="s">
        <v>56</v>
      </c>
      <c r="H7" s="34" t="s">
        <v>29</v>
      </c>
      <c r="I7" s="34" t="s">
        <v>30</v>
      </c>
      <c r="J7" s="36"/>
      <c r="K7" s="74"/>
    </row>
    <row r="8" spans="1:11" ht="15.75">
      <c r="A8" s="14"/>
      <c r="B8" s="14"/>
      <c r="C8" s="104"/>
      <c r="D8" s="86"/>
      <c r="E8" s="87"/>
      <c r="F8" s="88" t="s">
        <v>135</v>
      </c>
      <c r="G8" s="88" t="s">
        <v>136</v>
      </c>
      <c r="H8" s="88" t="s">
        <v>29</v>
      </c>
      <c r="I8" s="88" t="s">
        <v>31</v>
      </c>
      <c r="J8" s="89">
        <v>100000</v>
      </c>
      <c r="K8" s="74"/>
    </row>
    <row r="9" spans="1:11" ht="15.75">
      <c r="A9" s="14"/>
      <c r="B9" s="14"/>
      <c r="C9" s="103"/>
      <c r="D9" s="86"/>
      <c r="E9" s="87"/>
      <c r="F9" s="88" t="s">
        <v>67</v>
      </c>
      <c r="G9" s="88" t="s">
        <v>80</v>
      </c>
      <c r="H9" s="88" t="s">
        <v>29</v>
      </c>
      <c r="I9" s="88" t="s">
        <v>31</v>
      </c>
      <c r="J9" s="89">
        <v>47763.86</v>
      </c>
      <c r="K9" s="74"/>
    </row>
    <row r="10" spans="1:11" ht="15.75">
      <c r="A10" s="14"/>
      <c r="B10" s="14"/>
      <c r="C10" s="103"/>
      <c r="D10" s="86"/>
      <c r="E10" s="87"/>
      <c r="F10" s="88" t="s">
        <v>67</v>
      </c>
      <c r="G10" s="88" t="s">
        <v>80</v>
      </c>
      <c r="H10" s="88" t="s">
        <v>29</v>
      </c>
      <c r="I10" s="88" t="s">
        <v>30</v>
      </c>
      <c r="J10" s="89">
        <v>44030.8</v>
      </c>
      <c r="K10" s="74"/>
    </row>
    <row r="11" spans="1:11" ht="15.75">
      <c r="A11" s="14"/>
      <c r="B11" s="14"/>
      <c r="C11" s="104"/>
      <c r="D11" s="86"/>
      <c r="E11" s="87"/>
      <c r="F11" s="88" t="s">
        <v>103</v>
      </c>
      <c r="G11" s="88" t="s">
        <v>104</v>
      </c>
      <c r="H11" s="88" t="s">
        <v>29</v>
      </c>
      <c r="I11" s="88" t="s">
        <v>31</v>
      </c>
      <c r="J11" s="89">
        <v>100000</v>
      </c>
      <c r="K11" s="74"/>
    </row>
    <row r="12" spans="1:11" ht="15.75">
      <c r="A12" s="14"/>
      <c r="B12" s="14"/>
      <c r="C12" s="104"/>
      <c r="D12" s="32"/>
      <c r="E12" s="33"/>
      <c r="F12" s="34" t="s">
        <v>75</v>
      </c>
      <c r="G12" s="34" t="s">
        <v>76</v>
      </c>
      <c r="H12" s="34" t="s">
        <v>77</v>
      </c>
      <c r="I12" s="34" t="s">
        <v>78</v>
      </c>
      <c r="J12" s="36">
        <v>60000</v>
      </c>
      <c r="K12" s="74"/>
    </row>
    <row r="13" spans="1:11" ht="47.25" hidden="1">
      <c r="A13" s="14"/>
      <c r="B13" s="14"/>
      <c r="C13" s="9" t="s">
        <v>48</v>
      </c>
      <c r="D13" s="84" t="s">
        <v>46</v>
      </c>
      <c r="E13" s="110" t="s">
        <v>35</v>
      </c>
      <c r="F13" s="110" t="s">
        <v>16</v>
      </c>
      <c r="G13" s="110" t="s">
        <v>16</v>
      </c>
      <c r="H13" s="110" t="s">
        <v>16</v>
      </c>
      <c r="I13" s="110" t="s">
        <v>16</v>
      </c>
      <c r="J13" s="101">
        <f>SUM(J14:J17)</f>
        <v>0</v>
      </c>
      <c r="K13" s="75">
        <f>SUM(K15:K17)</f>
        <v>1621161.65</v>
      </c>
    </row>
    <row r="14" spans="1:11" ht="18.75" hidden="1">
      <c r="A14" s="14"/>
      <c r="B14" s="14"/>
      <c r="C14" s="22"/>
      <c r="D14" s="100"/>
      <c r="E14" s="8" t="s">
        <v>35</v>
      </c>
      <c r="F14" s="8" t="s">
        <v>55</v>
      </c>
      <c r="G14" s="8" t="s">
        <v>59</v>
      </c>
      <c r="H14" s="8" t="s">
        <v>29</v>
      </c>
      <c r="I14" s="8" t="s">
        <v>28</v>
      </c>
      <c r="J14" s="41"/>
      <c r="K14" s="76"/>
    </row>
    <row r="15" spans="1:11" ht="18.75" hidden="1">
      <c r="A15" s="14"/>
      <c r="B15" s="14"/>
      <c r="C15" s="12"/>
      <c r="D15" s="100"/>
      <c r="E15" s="8" t="s">
        <v>35</v>
      </c>
      <c r="F15" s="8" t="s">
        <v>33</v>
      </c>
      <c r="G15" s="8" t="s">
        <v>51</v>
      </c>
      <c r="H15" s="8" t="s">
        <v>34</v>
      </c>
      <c r="I15" s="8" t="s">
        <v>24</v>
      </c>
      <c r="J15" s="41"/>
      <c r="K15" s="77">
        <v>350000</v>
      </c>
    </row>
    <row r="16" spans="1:11" ht="18.75" hidden="1">
      <c r="A16" s="14"/>
      <c r="B16" s="14"/>
      <c r="C16" s="12"/>
      <c r="D16" s="100"/>
      <c r="E16" s="8" t="s">
        <v>35</v>
      </c>
      <c r="F16" s="8" t="s">
        <v>26</v>
      </c>
      <c r="G16" s="8" t="s">
        <v>49</v>
      </c>
      <c r="H16" s="8" t="s">
        <v>29</v>
      </c>
      <c r="I16" s="8" t="s">
        <v>28</v>
      </c>
      <c r="J16" s="41"/>
      <c r="K16" s="77">
        <v>1247761.65</v>
      </c>
    </row>
    <row r="17" spans="1:11" ht="18.75" hidden="1">
      <c r="A17" s="14"/>
      <c r="B17" s="14"/>
      <c r="C17" s="13"/>
      <c r="D17" s="100"/>
      <c r="E17" s="8" t="s">
        <v>35</v>
      </c>
      <c r="F17" s="8" t="s">
        <v>32</v>
      </c>
      <c r="G17" s="8" t="s">
        <v>52</v>
      </c>
      <c r="H17" s="8" t="s">
        <v>34</v>
      </c>
      <c r="I17" s="8" t="s">
        <v>24</v>
      </c>
      <c r="J17" s="41"/>
      <c r="K17" s="77">
        <v>23400</v>
      </c>
    </row>
    <row r="18" spans="1:11" ht="18.75">
      <c r="A18" s="14"/>
      <c r="B18" s="14"/>
      <c r="C18" s="93"/>
      <c r="D18" s="100"/>
      <c r="E18" s="8"/>
      <c r="F18" s="8" t="s">
        <v>89</v>
      </c>
      <c r="G18" s="8" t="s">
        <v>90</v>
      </c>
      <c r="H18" s="8" t="s">
        <v>91</v>
      </c>
      <c r="I18" s="8" t="s">
        <v>92</v>
      </c>
      <c r="J18" s="41">
        <v>209400</v>
      </c>
      <c r="K18" s="80"/>
    </row>
    <row r="19" spans="1:11" ht="18.75">
      <c r="A19" s="14"/>
      <c r="B19" s="14"/>
      <c r="C19" s="12"/>
      <c r="D19" s="111"/>
      <c r="E19" s="23"/>
      <c r="F19" s="23" t="s">
        <v>130</v>
      </c>
      <c r="G19" s="23" t="s">
        <v>90</v>
      </c>
      <c r="H19" s="23" t="s">
        <v>91</v>
      </c>
      <c r="I19" s="23" t="s">
        <v>92</v>
      </c>
      <c r="J19" s="40">
        <v>93650</v>
      </c>
      <c r="K19" s="80"/>
    </row>
    <row r="20" spans="1:11" ht="18.75">
      <c r="A20" s="14"/>
      <c r="B20" s="14"/>
      <c r="C20" s="93"/>
      <c r="D20" s="102"/>
      <c r="E20" s="25"/>
      <c r="F20" s="25" t="s">
        <v>121</v>
      </c>
      <c r="G20" s="25" t="s">
        <v>122</v>
      </c>
      <c r="H20" s="25" t="s">
        <v>123</v>
      </c>
      <c r="I20" s="25" t="s">
        <v>124</v>
      </c>
      <c r="J20" s="42">
        <v>760735.32</v>
      </c>
      <c r="K20" s="80"/>
    </row>
    <row r="21" spans="1:11" ht="60" customHeight="1">
      <c r="A21" s="2" t="s">
        <v>3</v>
      </c>
      <c r="B21" s="68">
        <v>163</v>
      </c>
      <c r="C21" s="128" t="s">
        <v>114</v>
      </c>
      <c r="D21" s="51" t="s">
        <v>62</v>
      </c>
      <c r="E21" s="7" t="s">
        <v>35</v>
      </c>
      <c r="F21" s="7" t="s">
        <v>33</v>
      </c>
      <c r="G21" s="7" t="s">
        <v>18</v>
      </c>
      <c r="H21" s="7" t="s">
        <v>74</v>
      </c>
      <c r="I21" s="7" t="s">
        <v>20</v>
      </c>
      <c r="J21" s="43">
        <f>3000000+2500000+2700000</f>
        <v>8200000</v>
      </c>
      <c r="K21" s="78"/>
    </row>
    <row r="22" spans="1:11" ht="60" customHeight="1" hidden="1">
      <c r="A22" s="2" t="s">
        <v>4</v>
      </c>
      <c r="B22" s="68">
        <v>212</v>
      </c>
      <c r="C22" s="129"/>
      <c r="D22" s="6" t="s">
        <v>36</v>
      </c>
      <c r="E22" s="7" t="s">
        <v>35</v>
      </c>
      <c r="F22" s="7" t="s">
        <v>17</v>
      </c>
      <c r="G22" s="7" t="s">
        <v>18</v>
      </c>
      <c r="H22" s="7" t="s">
        <v>19</v>
      </c>
      <c r="I22" s="7" t="s">
        <v>20</v>
      </c>
      <c r="J22" s="43"/>
      <c r="K22" s="75"/>
    </row>
    <row r="23" spans="1:11" ht="60" customHeight="1" hidden="1">
      <c r="A23" s="2" t="s">
        <v>5</v>
      </c>
      <c r="B23" s="68">
        <v>262</v>
      </c>
      <c r="C23" s="129"/>
      <c r="D23" s="6" t="s">
        <v>37</v>
      </c>
      <c r="E23" s="7" t="s">
        <v>35</v>
      </c>
      <c r="F23" s="7" t="s">
        <v>17</v>
      </c>
      <c r="G23" s="7" t="s">
        <v>18</v>
      </c>
      <c r="H23" s="7" t="s">
        <v>19</v>
      </c>
      <c r="I23" s="7" t="s">
        <v>20</v>
      </c>
      <c r="J23" s="43"/>
      <c r="K23" s="75"/>
    </row>
    <row r="24" spans="1:11" ht="60" customHeight="1" hidden="1">
      <c r="A24" s="2">
        <v>39513</v>
      </c>
      <c r="B24" s="68">
        <v>344</v>
      </c>
      <c r="C24" s="129"/>
      <c r="D24" s="6" t="s">
        <v>38</v>
      </c>
      <c r="E24" s="7" t="s">
        <v>35</v>
      </c>
      <c r="F24" s="7" t="s">
        <v>17</v>
      </c>
      <c r="G24" s="7" t="s">
        <v>18</v>
      </c>
      <c r="H24" s="7" t="s">
        <v>19</v>
      </c>
      <c r="I24" s="7" t="s">
        <v>20</v>
      </c>
      <c r="J24" s="43"/>
      <c r="K24" s="75"/>
    </row>
    <row r="25" spans="1:11" ht="60" customHeight="1" hidden="1">
      <c r="A25" s="2">
        <v>39521</v>
      </c>
      <c r="B25" s="68">
        <v>429</v>
      </c>
      <c r="C25" s="129"/>
      <c r="D25" s="6" t="s">
        <v>39</v>
      </c>
      <c r="E25" s="7" t="s">
        <v>35</v>
      </c>
      <c r="F25" s="7" t="s">
        <v>17</v>
      </c>
      <c r="G25" s="7" t="s">
        <v>18</v>
      </c>
      <c r="H25" s="7" t="s">
        <v>19</v>
      </c>
      <c r="I25" s="7" t="s">
        <v>20</v>
      </c>
      <c r="J25" s="43"/>
      <c r="K25" s="75"/>
    </row>
    <row r="26" spans="1:11" ht="60" customHeight="1" hidden="1">
      <c r="A26" s="2">
        <v>39524</v>
      </c>
      <c r="B26" s="68">
        <v>435</v>
      </c>
      <c r="C26" s="129"/>
      <c r="D26" s="6" t="s">
        <v>40</v>
      </c>
      <c r="E26" s="7" t="s">
        <v>35</v>
      </c>
      <c r="F26" s="7" t="s">
        <v>17</v>
      </c>
      <c r="G26" s="7" t="s">
        <v>18</v>
      </c>
      <c r="H26" s="7" t="s">
        <v>19</v>
      </c>
      <c r="I26" s="7" t="s">
        <v>20</v>
      </c>
      <c r="J26" s="43"/>
      <c r="K26" s="75"/>
    </row>
    <row r="27" spans="1:11" ht="60" customHeight="1">
      <c r="A27" s="2"/>
      <c r="B27" s="68"/>
      <c r="C27" s="129"/>
      <c r="D27" s="51" t="s">
        <v>63</v>
      </c>
      <c r="E27" s="7" t="s">
        <v>35</v>
      </c>
      <c r="F27" s="7" t="s">
        <v>33</v>
      </c>
      <c r="G27" s="7" t="s">
        <v>18</v>
      </c>
      <c r="H27" s="7" t="s">
        <v>74</v>
      </c>
      <c r="I27" s="7" t="s">
        <v>20</v>
      </c>
      <c r="J27" s="43"/>
      <c r="K27" s="75"/>
    </row>
    <row r="28" spans="1:11" ht="60" customHeight="1">
      <c r="A28" s="2"/>
      <c r="B28" s="68"/>
      <c r="C28" s="129"/>
      <c r="D28" s="50" t="s">
        <v>64</v>
      </c>
      <c r="E28" s="31" t="s">
        <v>35</v>
      </c>
      <c r="F28" s="31" t="s">
        <v>33</v>
      </c>
      <c r="G28" s="31" t="s">
        <v>18</v>
      </c>
      <c r="H28" s="31" t="s">
        <v>74</v>
      </c>
      <c r="I28" s="31" t="s">
        <v>20</v>
      </c>
      <c r="J28" s="39"/>
      <c r="K28" s="75"/>
    </row>
    <row r="29" spans="1:11" ht="96" customHeight="1">
      <c r="A29" s="2"/>
      <c r="B29" s="68"/>
      <c r="C29" s="129"/>
      <c r="D29" s="30" t="s">
        <v>46</v>
      </c>
      <c r="E29" s="31" t="s">
        <v>35</v>
      </c>
      <c r="F29" s="31" t="s">
        <v>16</v>
      </c>
      <c r="G29" s="31" t="s">
        <v>16</v>
      </c>
      <c r="H29" s="31" t="s">
        <v>16</v>
      </c>
      <c r="I29" s="31" t="s">
        <v>16</v>
      </c>
      <c r="J29" s="39">
        <f>J30+J35+J33+J34+J37+J38+J39+J36+J32</f>
        <v>2931014.69</v>
      </c>
      <c r="K29" s="75"/>
    </row>
    <row r="30" spans="1:11" ht="24" customHeight="1">
      <c r="A30" s="2"/>
      <c r="B30" s="68"/>
      <c r="C30" s="129"/>
      <c r="D30" s="99"/>
      <c r="E30" s="85" t="s">
        <v>35</v>
      </c>
      <c r="F30" s="85" t="s">
        <v>67</v>
      </c>
      <c r="G30" s="85" t="s">
        <v>59</v>
      </c>
      <c r="H30" s="85" t="s">
        <v>23</v>
      </c>
      <c r="I30" s="85" t="s">
        <v>28</v>
      </c>
      <c r="J30" s="95">
        <v>500000</v>
      </c>
      <c r="K30" s="75"/>
    </row>
    <row r="31" spans="1:11" ht="20.25" customHeight="1" hidden="1">
      <c r="A31" s="2"/>
      <c r="B31" s="68"/>
      <c r="C31" s="129"/>
      <c r="D31" s="100"/>
      <c r="E31" s="8" t="s">
        <v>35</v>
      </c>
      <c r="F31" s="8"/>
      <c r="G31" s="8"/>
      <c r="H31" s="8"/>
      <c r="I31" s="8"/>
      <c r="J31" s="101"/>
      <c r="K31" s="75"/>
    </row>
    <row r="32" spans="1:11" ht="20.25" customHeight="1">
      <c r="A32" s="2"/>
      <c r="B32" s="68"/>
      <c r="C32" s="129"/>
      <c r="D32" s="111"/>
      <c r="E32" s="23" t="s">
        <v>35</v>
      </c>
      <c r="F32" s="23" t="s">
        <v>67</v>
      </c>
      <c r="G32" s="23" t="s">
        <v>59</v>
      </c>
      <c r="H32" s="23" t="s">
        <v>23</v>
      </c>
      <c r="I32" s="23" t="s">
        <v>31</v>
      </c>
      <c r="J32" s="40">
        <v>207321</v>
      </c>
      <c r="K32" s="75"/>
    </row>
    <row r="33" spans="1:11" ht="20.25" customHeight="1">
      <c r="A33" s="2"/>
      <c r="B33" s="68"/>
      <c r="C33" s="129"/>
      <c r="D33" s="111"/>
      <c r="E33" s="23" t="s">
        <v>35</v>
      </c>
      <c r="F33" s="23" t="s">
        <v>67</v>
      </c>
      <c r="G33" s="23" t="s">
        <v>80</v>
      </c>
      <c r="H33" s="23" t="s">
        <v>23</v>
      </c>
      <c r="I33" s="23" t="s">
        <v>30</v>
      </c>
      <c r="J33" s="40">
        <f>1292005.5+80000</f>
        <v>1372005.5</v>
      </c>
      <c r="K33" s="75"/>
    </row>
    <row r="34" spans="1:11" ht="20.25" customHeight="1">
      <c r="A34" s="2"/>
      <c r="B34" s="68"/>
      <c r="C34" s="129"/>
      <c r="D34" s="100"/>
      <c r="E34" s="8" t="s">
        <v>35</v>
      </c>
      <c r="F34" s="8" t="s">
        <v>101</v>
      </c>
      <c r="G34" s="8" t="s">
        <v>127</v>
      </c>
      <c r="H34" s="8" t="s">
        <v>23</v>
      </c>
      <c r="I34" s="8" t="s">
        <v>31</v>
      </c>
      <c r="J34" s="41">
        <v>364012.88</v>
      </c>
      <c r="K34" s="75"/>
    </row>
    <row r="35" spans="1:11" ht="20.25" customHeight="1">
      <c r="A35" s="2"/>
      <c r="B35" s="68"/>
      <c r="C35" s="129"/>
      <c r="D35" s="100"/>
      <c r="E35" s="8" t="s">
        <v>35</v>
      </c>
      <c r="F35" s="8" t="s">
        <v>101</v>
      </c>
      <c r="G35" s="8" t="s">
        <v>102</v>
      </c>
      <c r="H35" s="8" t="s">
        <v>23</v>
      </c>
      <c r="I35" s="8" t="s">
        <v>31</v>
      </c>
      <c r="J35" s="41">
        <v>12618.21</v>
      </c>
      <c r="K35" s="75"/>
    </row>
    <row r="36" spans="1:11" ht="20.25" customHeight="1">
      <c r="A36" s="2"/>
      <c r="B36" s="68"/>
      <c r="C36" s="129"/>
      <c r="D36" s="100"/>
      <c r="E36" s="8" t="s">
        <v>35</v>
      </c>
      <c r="F36" s="8" t="s">
        <v>21</v>
      </c>
      <c r="G36" s="8" t="s">
        <v>129</v>
      </c>
      <c r="H36" s="8" t="s">
        <v>23</v>
      </c>
      <c r="I36" s="8" t="s">
        <v>31</v>
      </c>
      <c r="J36" s="41">
        <v>219984.41</v>
      </c>
      <c r="K36" s="75"/>
    </row>
    <row r="37" spans="1:11" ht="20.25" customHeight="1">
      <c r="A37" s="2"/>
      <c r="B37" s="68"/>
      <c r="C37" s="129"/>
      <c r="D37" s="100"/>
      <c r="E37" s="8" t="s">
        <v>35</v>
      </c>
      <c r="F37" s="8" t="s">
        <v>21</v>
      </c>
      <c r="G37" s="8" t="s">
        <v>134</v>
      </c>
      <c r="H37" s="8" t="s">
        <v>23</v>
      </c>
      <c r="I37" s="8" t="s">
        <v>31</v>
      </c>
      <c r="J37" s="41">
        <v>23600</v>
      </c>
      <c r="K37" s="75"/>
    </row>
    <row r="38" spans="1:11" ht="20.25" customHeight="1">
      <c r="A38" s="2"/>
      <c r="B38" s="68"/>
      <c r="C38" s="129"/>
      <c r="D38" s="100"/>
      <c r="E38" s="8" t="s">
        <v>35</v>
      </c>
      <c r="F38" s="8" t="s">
        <v>89</v>
      </c>
      <c r="G38" s="8" t="s">
        <v>131</v>
      </c>
      <c r="H38" s="8" t="s">
        <v>23</v>
      </c>
      <c r="I38" s="8" t="s">
        <v>24</v>
      </c>
      <c r="J38" s="41">
        <v>115328.48</v>
      </c>
      <c r="K38" s="75"/>
    </row>
    <row r="39" spans="1:11" ht="20.25" customHeight="1">
      <c r="A39" s="2"/>
      <c r="B39" s="68"/>
      <c r="C39" s="130"/>
      <c r="D39" s="102"/>
      <c r="E39" s="25" t="s">
        <v>35</v>
      </c>
      <c r="F39" s="25" t="s">
        <v>26</v>
      </c>
      <c r="G39" s="25" t="s">
        <v>49</v>
      </c>
      <c r="H39" s="25" t="s">
        <v>23</v>
      </c>
      <c r="I39" s="25" t="s">
        <v>28</v>
      </c>
      <c r="J39" s="42">
        <v>116144.21</v>
      </c>
      <c r="K39" s="75"/>
    </row>
    <row r="40" spans="1:11" ht="81.75" customHeight="1">
      <c r="A40" s="2"/>
      <c r="B40" s="68"/>
      <c r="C40" s="128" t="s">
        <v>115</v>
      </c>
      <c r="D40" s="30" t="s">
        <v>86</v>
      </c>
      <c r="E40" s="66" t="s">
        <v>41</v>
      </c>
      <c r="F40" s="66" t="s">
        <v>21</v>
      </c>
      <c r="G40" s="66" t="s">
        <v>22</v>
      </c>
      <c r="H40" s="66" t="s">
        <v>85</v>
      </c>
      <c r="I40" s="66" t="s">
        <v>24</v>
      </c>
      <c r="J40" s="39">
        <f>47000+53000</f>
        <v>100000</v>
      </c>
      <c r="K40" s="75"/>
    </row>
    <row r="41" spans="1:11" ht="53.25" customHeight="1">
      <c r="A41" s="2"/>
      <c r="B41" s="68"/>
      <c r="C41" s="129"/>
      <c r="D41" s="6" t="s">
        <v>111</v>
      </c>
      <c r="E41" s="66" t="s">
        <v>41</v>
      </c>
      <c r="F41" s="66" t="s">
        <v>21</v>
      </c>
      <c r="G41" s="66" t="s">
        <v>22</v>
      </c>
      <c r="H41" s="66" t="s">
        <v>23</v>
      </c>
      <c r="I41" s="66" t="s">
        <v>24</v>
      </c>
      <c r="J41" s="39">
        <f>50500+48299.97</f>
        <v>98799.97</v>
      </c>
      <c r="K41" s="75"/>
    </row>
    <row r="42" spans="1:11" ht="53.25" customHeight="1">
      <c r="A42" s="2"/>
      <c r="B42" s="68"/>
      <c r="C42" s="129"/>
      <c r="D42" s="6" t="s">
        <v>69</v>
      </c>
      <c r="E42" s="7" t="s">
        <v>41</v>
      </c>
      <c r="F42" s="63"/>
      <c r="G42" s="63"/>
      <c r="H42" s="63"/>
      <c r="I42" s="63"/>
      <c r="J42" s="43">
        <f>J43+J44</f>
        <v>100000</v>
      </c>
      <c r="K42" s="75"/>
    </row>
    <row r="43" spans="1:11" ht="23.25" customHeight="1">
      <c r="A43" s="2"/>
      <c r="B43" s="68"/>
      <c r="C43" s="129"/>
      <c r="D43" s="64"/>
      <c r="E43" s="59" t="s">
        <v>41</v>
      </c>
      <c r="F43" s="59" t="s">
        <v>21</v>
      </c>
      <c r="G43" s="59" t="s">
        <v>22</v>
      </c>
      <c r="H43" s="59" t="s">
        <v>85</v>
      </c>
      <c r="I43" s="59" t="s">
        <v>24</v>
      </c>
      <c r="J43" s="65">
        <f>46000+26841</f>
        <v>72841</v>
      </c>
      <c r="K43" s="75"/>
    </row>
    <row r="44" spans="1:11" ht="18.75" customHeight="1">
      <c r="A44" s="2"/>
      <c r="B44" s="68"/>
      <c r="C44" s="129"/>
      <c r="D44" s="18"/>
      <c r="E44" s="25" t="s">
        <v>41</v>
      </c>
      <c r="F44" s="25" t="s">
        <v>21</v>
      </c>
      <c r="G44" s="25" t="s">
        <v>22</v>
      </c>
      <c r="H44" s="25" t="s">
        <v>23</v>
      </c>
      <c r="I44" s="25" t="s">
        <v>28</v>
      </c>
      <c r="J44" s="42">
        <f>27159</f>
        <v>27159</v>
      </c>
      <c r="K44" s="75"/>
    </row>
    <row r="45" spans="1:11" ht="53.25" customHeight="1">
      <c r="A45" s="2"/>
      <c r="B45" s="68"/>
      <c r="C45" s="129"/>
      <c r="D45" s="6" t="s">
        <v>87</v>
      </c>
      <c r="E45" s="7" t="s">
        <v>41</v>
      </c>
      <c r="F45" s="63"/>
      <c r="G45" s="63"/>
      <c r="H45" s="63"/>
      <c r="I45" s="63"/>
      <c r="J45" s="43">
        <f>J46+J47</f>
        <v>71241.25</v>
      </c>
      <c r="K45" s="75"/>
    </row>
    <row r="46" spans="1:11" ht="20.25" customHeight="1">
      <c r="A46" s="2"/>
      <c r="B46" s="68"/>
      <c r="C46" s="129"/>
      <c r="D46" s="15"/>
      <c r="E46" s="85"/>
      <c r="F46" s="85" t="s">
        <v>21</v>
      </c>
      <c r="G46" s="85" t="s">
        <v>22</v>
      </c>
      <c r="H46" s="85" t="s">
        <v>85</v>
      </c>
      <c r="I46" s="85" t="s">
        <v>28</v>
      </c>
      <c r="J46" s="95">
        <v>21100</v>
      </c>
      <c r="K46" s="75"/>
    </row>
    <row r="47" spans="1:11" ht="23.25" customHeight="1">
      <c r="A47" s="2"/>
      <c r="B47" s="68"/>
      <c r="C47" s="129"/>
      <c r="D47" s="30"/>
      <c r="E47" s="66"/>
      <c r="F47" s="66" t="s">
        <v>21</v>
      </c>
      <c r="G47" s="66" t="s">
        <v>22</v>
      </c>
      <c r="H47" s="66" t="s">
        <v>85</v>
      </c>
      <c r="I47" s="66" t="s">
        <v>25</v>
      </c>
      <c r="J47" s="94">
        <f>25141.25+25000</f>
        <v>50141.25</v>
      </c>
      <c r="K47" s="75"/>
    </row>
    <row r="48" spans="1:11" ht="31.5">
      <c r="A48" s="2">
        <v>39527</v>
      </c>
      <c r="B48" s="68">
        <v>486</v>
      </c>
      <c r="C48" s="129"/>
      <c r="D48" s="6" t="s">
        <v>110</v>
      </c>
      <c r="E48" s="7" t="s">
        <v>41</v>
      </c>
      <c r="F48" s="7"/>
      <c r="G48" s="7"/>
      <c r="H48" s="7"/>
      <c r="I48" s="7" t="s">
        <v>16</v>
      </c>
      <c r="J48" s="44">
        <f>J49+J50</f>
        <v>99990</v>
      </c>
      <c r="K48" s="75">
        <f>SUM(K49:K50)</f>
        <v>3.93</v>
      </c>
    </row>
    <row r="49" spans="1:11" ht="18.75">
      <c r="A49" s="2">
        <v>39527</v>
      </c>
      <c r="B49" s="68">
        <v>487</v>
      </c>
      <c r="C49" s="129"/>
      <c r="D49" s="15"/>
      <c r="E49" s="16" t="s">
        <v>41</v>
      </c>
      <c r="F49" s="16" t="s">
        <v>21</v>
      </c>
      <c r="G49" s="16" t="s">
        <v>22</v>
      </c>
      <c r="H49" s="16" t="s">
        <v>85</v>
      </c>
      <c r="I49" s="16" t="s">
        <v>28</v>
      </c>
      <c r="J49" s="45">
        <v>35000</v>
      </c>
      <c r="K49" s="79">
        <v>3.93</v>
      </c>
    </row>
    <row r="50" spans="1:11" ht="18.75">
      <c r="A50" s="2"/>
      <c r="B50" s="68"/>
      <c r="C50" s="129"/>
      <c r="D50" s="108"/>
      <c r="E50" s="23" t="s">
        <v>41</v>
      </c>
      <c r="F50" s="23" t="s">
        <v>21</v>
      </c>
      <c r="G50" s="23" t="s">
        <v>22</v>
      </c>
      <c r="H50" s="23" t="s">
        <v>85</v>
      </c>
      <c r="I50" s="23" t="s">
        <v>25</v>
      </c>
      <c r="J50" s="109">
        <v>64990</v>
      </c>
      <c r="K50" s="80">
        <v>0</v>
      </c>
    </row>
    <row r="51" spans="1:11" ht="31.5">
      <c r="A51" s="2"/>
      <c r="B51" s="68"/>
      <c r="C51" s="129"/>
      <c r="D51" s="6" t="s">
        <v>118</v>
      </c>
      <c r="E51" s="63" t="s">
        <v>41</v>
      </c>
      <c r="F51" s="63" t="s">
        <v>21</v>
      </c>
      <c r="G51" s="63" t="s">
        <v>22</v>
      </c>
      <c r="H51" s="63" t="s">
        <v>85</v>
      </c>
      <c r="I51" s="63" t="s">
        <v>24</v>
      </c>
      <c r="J51" s="44">
        <f>218459.67</f>
        <v>218459.67</v>
      </c>
      <c r="K51" s="80"/>
    </row>
    <row r="52" spans="1:11" ht="31.5">
      <c r="A52" s="2"/>
      <c r="B52" s="68"/>
      <c r="C52" s="129"/>
      <c r="D52" s="6" t="s">
        <v>120</v>
      </c>
      <c r="E52" s="63" t="s">
        <v>41</v>
      </c>
      <c r="F52" s="63" t="s">
        <v>21</v>
      </c>
      <c r="G52" s="63" t="s">
        <v>22</v>
      </c>
      <c r="H52" s="63" t="s">
        <v>85</v>
      </c>
      <c r="I52" s="63" t="s">
        <v>28</v>
      </c>
      <c r="J52" s="44">
        <v>100000</v>
      </c>
      <c r="K52" s="80"/>
    </row>
    <row r="53" spans="1:11" ht="31.5">
      <c r="A53" s="2"/>
      <c r="B53" s="68"/>
      <c r="C53" s="129"/>
      <c r="D53" s="6" t="s">
        <v>125</v>
      </c>
      <c r="E53" s="63" t="s">
        <v>41</v>
      </c>
      <c r="F53" s="63" t="s">
        <v>21</v>
      </c>
      <c r="G53" s="63" t="s">
        <v>22</v>
      </c>
      <c r="H53" s="63" t="s">
        <v>85</v>
      </c>
      <c r="I53" s="63" t="s">
        <v>28</v>
      </c>
      <c r="J53" s="44">
        <v>37272</v>
      </c>
      <c r="K53" s="80"/>
    </row>
    <row r="54" spans="1:11" ht="32.25">
      <c r="A54" s="4">
        <v>39583</v>
      </c>
      <c r="B54" s="69">
        <v>280</v>
      </c>
      <c r="C54" s="129"/>
      <c r="D54" s="112" t="s">
        <v>84</v>
      </c>
      <c r="E54" s="7" t="s">
        <v>41</v>
      </c>
      <c r="F54" s="7"/>
      <c r="G54" s="7"/>
      <c r="H54" s="7"/>
      <c r="I54" s="7"/>
      <c r="J54" s="44">
        <f>J55+J56</f>
        <v>158500</v>
      </c>
      <c r="K54" s="75">
        <v>71000</v>
      </c>
    </row>
    <row r="55" spans="1:11" ht="18.75">
      <c r="A55" s="4"/>
      <c r="B55" s="69"/>
      <c r="C55" s="129"/>
      <c r="D55" s="113"/>
      <c r="E55" s="114"/>
      <c r="F55" s="16" t="s">
        <v>26</v>
      </c>
      <c r="G55" s="16" t="s">
        <v>27</v>
      </c>
      <c r="H55" s="16" t="s">
        <v>85</v>
      </c>
      <c r="I55" s="16" t="s">
        <v>28</v>
      </c>
      <c r="J55" s="115">
        <v>99400</v>
      </c>
      <c r="K55" s="75"/>
    </row>
    <row r="56" spans="1:11" ht="18.75">
      <c r="A56" s="4"/>
      <c r="B56" s="69"/>
      <c r="C56" s="129"/>
      <c r="D56" s="96"/>
      <c r="E56" s="31"/>
      <c r="F56" s="66" t="s">
        <v>26</v>
      </c>
      <c r="G56" s="66" t="s">
        <v>27</v>
      </c>
      <c r="H56" s="66" t="s">
        <v>85</v>
      </c>
      <c r="I56" s="66" t="s">
        <v>25</v>
      </c>
      <c r="J56" s="92">
        <v>59100</v>
      </c>
      <c r="K56" s="75"/>
    </row>
    <row r="57" spans="1:11" ht="31.5">
      <c r="A57" s="4"/>
      <c r="B57" s="69"/>
      <c r="C57" s="129"/>
      <c r="D57" s="6" t="s">
        <v>96</v>
      </c>
      <c r="E57" s="7" t="s">
        <v>41</v>
      </c>
      <c r="F57" s="7"/>
      <c r="G57" s="7"/>
      <c r="H57" s="7"/>
      <c r="I57" s="7"/>
      <c r="J57" s="44">
        <f>SUM(J58:J61)</f>
        <v>370000</v>
      </c>
      <c r="K57" s="75"/>
    </row>
    <row r="58" spans="1:11" ht="18.75">
      <c r="A58" s="4"/>
      <c r="B58" s="69"/>
      <c r="C58" s="129"/>
      <c r="D58" s="15"/>
      <c r="E58" s="8" t="s">
        <v>41</v>
      </c>
      <c r="F58" s="8" t="s">
        <v>26</v>
      </c>
      <c r="G58" s="8" t="s">
        <v>97</v>
      </c>
      <c r="H58" s="8" t="s">
        <v>23</v>
      </c>
      <c r="I58" s="8" t="s">
        <v>98</v>
      </c>
      <c r="J58" s="97">
        <v>115000</v>
      </c>
      <c r="K58" s="75"/>
    </row>
    <row r="59" spans="1:11" ht="18.75">
      <c r="A59" s="4"/>
      <c r="B59" s="69"/>
      <c r="C59" s="129"/>
      <c r="D59" s="98"/>
      <c r="E59" s="8" t="s">
        <v>41</v>
      </c>
      <c r="F59" s="8" t="s">
        <v>26</v>
      </c>
      <c r="G59" s="8" t="s">
        <v>97</v>
      </c>
      <c r="H59" s="8" t="s">
        <v>23</v>
      </c>
      <c r="I59" s="8" t="s">
        <v>99</v>
      </c>
      <c r="J59" s="46">
        <v>5000</v>
      </c>
      <c r="K59" s="75"/>
    </row>
    <row r="60" spans="1:11" ht="18.75">
      <c r="A60" s="4"/>
      <c r="B60" s="69"/>
      <c r="C60" s="129"/>
      <c r="D60" s="24"/>
      <c r="E60" s="8" t="s">
        <v>41</v>
      </c>
      <c r="F60" s="8" t="s">
        <v>26</v>
      </c>
      <c r="G60" s="8" t="s">
        <v>97</v>
      </c>
      <c r="H60" s="8" t="s">
        <v>23</v>
      </c>
      <c r="I60" s="8" t="s">
        <v>100</v>
      </c>
      <c r="J60" s="46">
        <v>200000</v>
      </c>
      <c r="K60" s="75"/>
    </row>
    <row r="61" spans="1:11" ht="18.75">
      <c r="A61" s="4"/>
      <c r="B61" s="69"/>
      <c r="C61" s="129"/>
      <c r="D61" s="30"/>
      <c r="E61" s="8" t="s">
        <v>41</v>
      </c>
      <c r="F61" s="8" t="s">
        <v>26</v>
      </c>
      <c r="G61" s="8" t="s">
        <v>97</v>
      </c>
      <c r="H61" s="8" t="s">
        <v>23</v>
      </c>
      <c r="I61" s="8" t="s">
        <v>25</v>
      </c>
      <c r="J61" s="92">
        <v>50000</v>
      </c>
      <c r="K61" s="75"/>
    </row>
    <row r="62" spans="1:11" ht="18.75">
      <c r="A62" s="4">
        <v>39597</v>
      </c>
      <c r="B62" s="69">
        <v>439</v>
      </c>
      <c r="C62" s="129"/>
      <c r="D62" s="6"/>
      <c r="E62" s="7"/>
      <c r="F62" s="7"/>
      <c r="G62" s="7"/>
      <c r="H62" s="7"/>
      <c r="I62" s="7"/>
      <c r="J62" s="44"/>
      <c r="K62" s="75">
        <v>49000</v>
      </c>
    </row>
    <row r="63" spans="1:11" ht="60.75" customHeight="1" hidden="1">
      <c r="A63" s="4">
        <v>39615</v>
      </c>
      <c r="B63" s="69">
        <v>603</v>
      </c>
      <c r="C63" s="129"/>
      <c r="D63" s="6" t="s">
        <v>47</v>
      </c>
      <c r="E63" s="7" t="s">
        <v>41</v>
      </c>
      <c r="F63" s="7" t="s">
        <v>26</v>
      </c>
      <c r="G63" s="7" t="s">
        <v>27</v>
      </c>
      <c r="H63" s="7" t="s">
        <v>23</v>
      </c>
      <c r="I63" s="7" t="s">
        <v>24</v>
      </c>
      <c r="J63" s="44"/>
      <c r="K63" s="75">
        <v>48000</v>
      </c>
    </row>
    <row r="64" spans="1:11" ht="31.5">
      <c r="A64" s="4"/>
      <c r="B64" s="69"/>
      <c r="C64" s="129"/>
      <c r="D64" s="6" t="s">
        <v>60</v>
      </c>
      <c r="E64" s="7" t="s">
        <v>41</v>
      </c>
      <c r="F64" s="7" t="s">
        <v>26</v>
      </c>
      <c r="G64" s="7" t="s">
        <v>61</v>
      </c>
      <c r="H64" s="7" t="s">
        <v>85</v>
      </c>
      <c r="I64" s="7" t="s">
        <v>24</v>
      </c>
      <c r="J64" s="44"/>
      <c r="K64" s="75"/>
    </row>
    <row r="65" spans="1:11" ht="63">
      <c r="A65" s="4"/>
      <c r="B65" s="69"/>
      <c r="C65" s="129"/>
      <c r="D65" s="6" t="s">
        <v>105</v>
      </c>
      <c r="E65" s="7" t="s">
        <v>41</v>
      </c>
      <c r="F65" s="7"/>
      <c r="G65" s="7"/>
      <c r="H65" s="7"/>
      <c r="I65" s="7"/>
      <c r="J65" s="44">
        <f>J66+J67</f>
        <v>281358.45</v>
      </c>
      <c r="K65" s="75"/>
    </row>
    <row r="66" spans="1:11" ht="18.75">
      <c r="A66" s="4"/>
      <c r="B66" s="69"/>
      <c r="C66" s="129"/>
      <c r="D66" s="15"/>
      <c r="E66" s="85" t="s">
        <v>41</v>
      </c>
      <c r="F66" s="85" t="s">
        <v>26</v>
      </c>
      <c r="G66" s="85" t="s">
        <v>27</v>
      </c>
      <c r="H66" s="85" t="s">
        <v>23</v>
      </c>
      <c r="I66" s="85" t="s">
        <v>25</v>
      </c>
      <c r="J66" s="45">
        <v>200000</v>
      </c>
      <c r="K66" s="75"/>
    </row>
    <row r="67" spans="1:11" ht="18.75">
      <c r="A67" s="4"/>
      <c r="B67" s="69"/>
      <c r="C67" s="129"/>
      <c r="D67" s="30"/>
      <c r="E67" s="66" t="s">
        <v>41</v>
      </c>
      <c r="F67" s="66" t="s">
        <v>26</v>
      </c>
      <c r="G67" s="66" t="s">
        <v>27</v>
      </c>
      <c r="H67" s="66" t="s">
        <v>23</v>
      </c>
      <c r="I67" s="66" t="s">
        <v>31</v>
      </c>
      <c r="J67" s="92">
        <v>81358.45</v>
      </c>
      <c r="K67" s="75"/>
    </row>
    <row r="68" spans="1:11" ht="63">
      <c r="A68" s="4">
        <v>39616</v>
      </c>
      <c r="B68" s="69">
        <v>610</v>
      </c>
      <c r="C68" s="129"/>
      <c r="D68" s="6" t="s">
        <v>70</v>
      </c>
      <c r="E68" s="7" t="s">
        <v>41</v>
      </c>
      <c r="F68" s="7"/>
      <c r="G68" s="7"/>
      <c r="H68" s="7"/>
      <c r="I68" s="7"/>
      <c r="J68" s="44">
        <f>J69+J70</f>
        <v>129000</v>
      </c>
      <c r="K68" s="75" t="e">
        <f>K69+#REF!</f>
        <v>#REF!</v>
      </c>
    </row>
    <row r="69" spans="1:11" ht="18.75">
      <c r="A69" s="4"/>
      <c r="B69" s="69"/>
      <c r="C69" s="129"/>
      <c r="D69" s="15"/>
      <c r="E69" s="17" t="s">
        <v>41</v>
      </c>
      <c r="F69" s="17" t="s">
        <v>26</v>
      </c>
      <c r="G69" s="17" t="s">
        <v>119</v>
      </c>
      <c r="H69" s="17" t="s">
        <v>85</v>
      </c>
      <c r="I69" s="17" t="s">
        <v>31</v>
      </c>
      <c r="J69" s="60">
        <v>100000</v>
      </c>
      <c r="K69" s="81">
        <v>33300</v>
      </c>
    </row>
    <row r="70" spans="1:11" ht="18.75">
      <c r="A70" s="4"/>
      <c r="B70" s="69"/>
      <c r="C70" s="129"/>
      <c r="D70" s="18"/>
      <c r="E70" s="25" t="s">
        <v>41</v>
      </c>
      <c r="F70" s="25" t="s">
        <v>26</v>
      </c>
      <c r="G70" s="25" t="s">
        <v>27</v>
      </c>
      <c r="H70" s="25" t="s">
        <v>85</v>
      </c>
      <c r="I70" s="25" t="s">
        <v>25</v>
      </c>
      <c r="J70" s="48">
        <v>29000</v>
      </c>
      <c r="K70" s="75"/>
    </row>
    <row r="71" spans="1:11" ht="63">
      <c r="A71" s="4"/>
      <c r="B71" s="69"/>
      <c r="C71" s="129"/>
      <c r="D71" s="6" t="s">
        <v>88</v>
      </c>
      <c r="E71" s="7" t="s">
        <v>41</v>
      </c>
      <c r="F71" s="7" t="s">
        <v>26</v>
      </c>
      <c r="G71" s="7" t="s">
        <v>27</v>
      </c>
      <c r="H71" s="7" t="s">
        <v>23</v>
      </c>
      <c r="I71" s="7" t="s">
        <v>24</v>
      </c>
      <c r="J71" s="44">
        <f>J72+J74+J73</f>
        <v>199959</v>
      </c>
      <c r="K71" s="75">
        <v>40000</v>
      </c>
    </row>
    <row r="72" spans="1:11" ht="18.75">
      <c r="A72" s="4"/>
      <c r="B72" s="69"/>
      <c r="C72" s="129"/>
      <c r="D72" s="15"/>
      <c r="E72" s="85" t="s">
        <v>41</v>
      </c>
      <c r="F72" s="85" t="s">
        <v>26</v>
      </c>
      <c r="G72" s="85" t="s">
        <v>27</v>
      </c>
      <c r="H72" s="85" t="s">
        <v>23</v>
      </c>
      <c r="I72" s="85" t="s">
        <v>24</v>
      </c>
      <c r="J72" s="45">
        <f>56590+41399+13960</f>
        <v>111949</v>
      </c>
      <c r="K72" s="76"/>
    </row>
    <row r="73" spans="1:11" ht="18.75">
      <c r="A73" s="4"/>
      <c r="B73" s="69"/>
      <c r="C73" s="129"/>
      <c r="D73" s="64"/>
      <c r="E73" s="16" t="s">
        <v>41</v>
      </c>
      <c r="F73" s="16" t="s">
        <v>26</v>
      </c>
      <c r="G73" s="16" t="s">
        <v>27</v>
      </c>
      <c r="H73" s="16" t="s">
        <v>23</v>
      </c>
      <c r="I73" s="16" t="s">
        <v>28</v>
      </c>
      <c r="J73" s="46">
        <v>52650</v>
      </c>
      <c r="K73" s="76"/>
    </row>
    <row r="74" spans="1:11" ht="18.75">
      <c r="A74" s="4"/>
      <c r="B74" s="69"/>
      <c r="C74" s="129"/>
      <c r="D74" s="30"/>
      <c r="E74" s="66" t="s">
        <v>41</v>
      </c>
      <c r="F74" s="66" t="s">
        <v>26</v>
      </c>
      <c r="G74" s="66" t="s">
        <v>27</v>
      </c>
      <c r="H74" s="66" t="s">
        <v>23</v>
      </c>
      <c r="I74" s="66" t="s">
        <v>25</v>
      </c>
      <c r="J74" s="92">
        <v>35360</v>
      </c>
      <c r="K74" s="76"/>
    </row>
    <row r="75" spans="1:11" ht="63">
      <c r="A75" s="4"/>
      <c r="B75" s="69"/>
      <c r="C75" s="129"/>
      <c r="D75" s="6" t="s">
        <v>106</v>
      </c>
      <c r="E75" s="7" t="s">
        <v>41</v>
      </c>
      <c r="F75" s="7" t="s">
        <v>26</v>
      </c>
      <c r="G75" s="7" t="s">
        <v>27</v>
      </c>
      <c r="H75" s="7" t="s">
        <v>23</v>
      </c>
      <c r="I75" s="31" t="s">
        <v>28</v>
      </c>
      <c r="J75" s="105">
        <f>97488+99999</f>
        <v>197487</v>
      </c>
      <c r="K75" s="76"/>
    </row>
    <row r="76" spans="1:11" ht="31.5">
      <c r="A76" s="4"/>
      <c r="B76" s="69"/>
      <c r="C76" s="129"/>
      <c r="D76" s="6" t="s">
        <v>108</v>
      </c>
      <c r="E76" s="7" t="s">
        <v>41</v>
      </c>
      <c r="F76" s="7" t="s">
        <v>26</v>
      </c>
      <c r="G76" s="7" t="s">
        <v>27</v>
      </c>
      <c r="H76" s="7" t="s">
        <v>85</v>
      </c>
      <c r="I76" s="31" t="s">
        <v>24</v>
      </c>
      <c r="J76" s="105">
        <v>15000</v>
      </c>
      <c r="K76" s="76"/>
    </row>
    <row r="77" spans="1:11" ht="32.25">
      <c r="A77" s="4"/>
      <c r="B77" s="69"/>
      <c r="C77" s="129"/>
      <c r="D77" s="112" t="s">
        <v>109</v>
      </c>
      <c r="E77" s="7" t="s">
        <v>41</v>
      </c>
      <c r="F77" s="7" t="s">
        <v>26</v>
      </c>
      <c r="G77" s="7" t="s">
        <v>27</v>
      </c>
      <c r="H77" s="7" t="s">
        <v>85</v>
      </c>
      <c r="I77" s="7" t="s">
        <v>28</v>
      </c>
      <c r="J77" s="44">
        <v>98700</v>
      </c>
      <c r="K77" s="76"/>
    </row>
    <row r="78" spans="1:11" ht="48">
      <c r="A78" s="4"/>
      <c r="B78" s="69"/>
      <c r="C78" s="129"/>
      <c r="D78" s="112" t="s">
        <v>126</v>
      </c>
      <c r="E78" s="7" t="s">
        <v>41</v>
      </c>
      <c r="F78" s="7" t="s">
        <v>26</v>
      </c>
      <c r="G78" s="7" t="s">
        <v>27</v>
      </c>
      <c r="H78" s="7" t="s">
        <v>85</v>
      </c>
      <c r="I78" s="31" t="s">
        <v>28</v>
      </c>
      <c r="J78" s="105">
        <v>90000</v>
      </c>
      <c r="K78" s="76"/>
    </row>
    <row r="79" spans="1:11" ht="48">
      <c r="A79" s="4"/>
      <c r="B79" s="69"/>
      <c r="C79" s="129"/>
      <c r="D79" s="96" t="s">
        <v>132</v>
      </c>
      <c r="E79" s="7" t="s">
        <v>41</v>
      </c>
      <c r="F79" s="7"/>
      <c r="G79" s="7"/>
      <c r="H79" s="7"/>
      <c r="I79" s="31"/>
      <c r="J79" s="105">
        <f>J80+J81+J82</f>
        <v>196550.64</v>
      </c>
      <c r="K79" s="76"/>
    </row>
    <row r="80" spans="1:11" ht="18.75">
      <c r="A80" s="4"/>
      <c r="B80" s="69"/>
      <c r="C80" s="129"/>
      <c r="D80" s="96"/>
      <c r="E80" s="10"/>
      <c r="F80" s="118" t="s">
        <v>26</v>
      </c>
      <c r="G80" s="118" t="s">
        <v>27</v>
      </c>
      <c r="H80" s="118" t="s">
        <v>23</v>
      </c>
      <c r="I80" s="59" t="s">
        <v>28</v>
      </c>
      <c r="J80" s="47">
        <v>188130.64</v>
      </c>
      <c r="K80" s="76"/>
    </row>
    <row r="81" spans="1:11" ht="18.75">
      <c r="A81" s="4"/>
      <c r="B81" s="69"/>
      <c r="C81" s="129"/>
      <c r="D81" s="96"/>
      <c r="E81" s="110"/>
      <c r="F81" s="8" t="s">
        <v>26</v>
      </c>
      <c r="G81" s="8" t="s">
        <v>27</v>
      </c>
      <c r="H81" s="8" t="s">
        <v>23</v>
      </c>
      <c r="I81" s="8" t="s">
        <v>24</v>
      </c>
      <c r="J81" s="46">
        <v>3290</v>
      </c>
      <c r="K81" s="76"/>
    </row>
    <row r="82" spans="1:11" ht="18.75">
      <c r="A82" s="4"/>
      <c r="B82" s="69"/>
      <c r="C82" s="129"/>
      <c r="D82" s="96"/>
      <c r="E82" s="31"/>
      <c r="F82" s="66" t="s">
        <v>26</v>
      </c>
      <c r="G82" s="66" t="s">
        <v>27</v>
      </c>
      <c r="H82" s="66" t="s">
        <v>23</v>
      </c>
      <c r="I82" s="66" t="s">
        <v>25</v>
      </c>
      <c r="J82" s="92">
        <v>5130</v>
      </c>
      <c r="K82" s="76"/>
    </row>
    <row r="83" spans="1:11" ht="63">
      <c r="A83" s="4"/>
      <c r="B83" s="69"/>
      <c r="C83" s="129"/>
      <c r="D83" s="6" t="s">
        <v>128</v>
      </c>
      <c r="E83" s="7" t="s">
        <v>41</v>
      </c>
      <c r="F83" s="7" t="s">
        <v>26</v>
      </c>
      <c r="G83" s="7" t="s">
        <v>27</v>
      </c>
      <c r="H83" s="7"/>
      <c r="I83" s="31"/>
      <c r="J83" s="105"/>
      <c r="K83" s="76"/>
    </row>
    <row r="84" spans="1:11" ht="31.5">
      <c r="A84" s="4"/>
      <c r="B84" s="69"/>
      <c r="C84" s="129"/>
      <c r="D84" s="6" t="s">
        <v>107</v>
      </c>
      <c r="E84" s="7" t="s">
        <v>41</v>
      </c>
      <c r="F84" s="7" t="s">
        <v>26</v>
      </c>
      <c r="G84" s="7" t="s">
        <v>61</v>
      </c>
      <c r="H84" s="7" t="s">
        <v>85</v>
      </c>
      <c r="I84" s="31" t="s">
        <v>28</v>
      </c>
      <c r="J84" s="105">
        <v>25000</v>
      </c>
      <c r="K84" s="76"/>
    </row>
    <row r="85" spans="1:11" ht="63">
      <c r="A85" s="4"/>
      <c r="B85" s="69"/>
      <c r="C85" s="129"/>
      <c r="D85" s="6" t="s">
        <v>133</v>
      </c>
      <c r="E85" s="7" t="s">
        <v>41</v>
      </c>
      <c r="F85" s="7" t="s">
        <v>26</v>
      </c>
      <c r="G85" s="7" t="s">
        <v>27</v>
      </c>
      <c r="H85" s="7" t="s">
        <v>23</v>
      </c>
      <c r="I85" s="31" t="s">
        <v>28</v>
      </c>
      <c r="J85" s="105">
        <v>99000</v>
      </c>
      <c r="K85" s="76"/>
    </row>
    <row r="86" spans="1:11" ht="47.25">
      <c r="A86" s="4"/>
      <c r="B86" s="69"/>
      <c r="C86" s="129"/>
      <c r="D86" s="6" t="s">
        <v>71</v>
      </c>
      <c r="E86" s="7" t="s">
        <v>41</v>
      </c>
      <c r="F86" s="7"/>
      <c r="G86" s="7"/>
      <c r="H86" s="7"/>
      <c r="I86" s="7"/>
      <c r="J86" s="44">
        <f>J87+J88+J89</f>
        <v>3510.98</v>
      </c>
      <c r="K86" s="76"/>
    </row>
    <row r="87" spans="1:11" ht="18.75">
      <c r="A87" s="4"/>
      <c r="B87" s="69"/>
      <c r="C87" s="129"/>
      <c r="D87" s="15"/>
      <c r="E87" s="85" t="s">
        <v>41</v>
      </c>
      <c r="F87" s="85" t="s">
        <v>72</v>
      </c>
      <c r="G87" s="85" t="s">
        <v>73</v>
      </c>
      <c r="H87" s="85" t="s">
        <v>23</v>
      </c>
      <c r="I87" s="85" t="s">
        <v>79</v>
      </c>
      <c r="J87" s="45">
        <v>465</v>
      </c>
      <c r="K87" s="76"/>
    </row>
    <row r="88" spans="1:11" ht="18.75">
      <c r="A88" s="4"/>
      <c r="B88" s="69"/>
      <c r="C88" s="129"/>
      <c r="D88" s="84"/>
      <c r="E88" s="8" t="s">
        <v>41</v>
      </c>
      <c r="F88" s="8" t="s">
        <v>72</v>
      </c>
      <c r="G88" s="8" t="s">
        <v>73</v>
      </c>
      <c r="H88" s="8" t="s">
        <v>23</v>
      </c>
      <c r="I88" s="8" t="s">
        <v>30</v>
      </c>
      <c r="J88" s="46">
        <v>1050</v>
      </c>
      <c r="K88" s="76"/>
    </row>
    <row r="89" spans="1:11" ht="18.75">
      <c r="A89" s="4"/>
      <c r="B89" s="69"/>
      <c r="C89" s="130"/>
      <c r="D89" s="18"/>
      <c r="E89" s="25" t="s">
        <v>41</v>
      </c>
      <c r="F89" s="25" t="s">
        <v>72</v>
      </c>
      <c r="G89" s="25" t="s">
        <v>73</v>
      </c>
      <c r="H89" s="25" t="s">
        <v>23</v>
      </c>
      <c r="I89" s="25" t="s">
        <v>25</v>
      </c>
      <c r="J89" s="48">
        <v>1995.98</v>
      </c>
      <c r="K89" s="76"/>
    </row>
    <row r="90" spans="1:11" ht="112.5">
      <c r="A90" s="4"/>
      <c r="B90" s="69"/>
      <c r="C90" s="11" t="s">
        <v>116</v>
      </c>
      <c r="D90" s="6" t="s">
        <v>94</v>
      </c>
      <c r="E90" s="7" t="s">
        <v>42</v>
      </c>
      <c r="F90" s="7" t="s">
        <v>57</v>
      </c>
      <c r="G90" s="7" t="s">
        <v>58</v>
      </c>
      <c r="H90" s="7" t="s">
        <v>29</v>
      </c>
      <c r="I90" s="7" t="s">
        <v>24</v>
      </c>
      <c r="J90" s="44">
        <v>113000</v>
      </c>
      <c r="K90" s="76">
        <v>0</v>
      </c>
    </row>
    <row r="91" spans="1:11" ht="36" customHeight="1">
      <c r="A91" s="52"/>
      <c r="B91" s="53"/>
      <c r="C91" s="133" t="s">
        <v>117</v>
      </c>
      <c r="D91" s="83" t="s">
        <v>65</v>
      </c>
      <c r="E91" s="57" t="s">
        <v>66</v>
      </c>
      <c r="F91" s="57"/>
      <c r="G91" s="57"/>
      <c r="H91" s="57"/>
      <c r="I91" s="57"/>
      <c r="J91" s="55">
        <f>SUM(J92:J94)</f>
        <v>0</v>
      </c>
      <c r="K91" s="78"/>
    </row>
    <row r="92" spans="1:11" ht="18.75">
      <c r="A92" s="52"/>
      <c r="B92" s="53"/>
      <c r="C92" s="134"/>
      <c r="D92" s="54"/>
      <c r="E92" s="8" t="s">
        <v>66</v>
      </c>
      <c r="F92" s="8" t="s">
        <v>67</v>
      </c>
      <c r="G92" s="8" t="s">
        <v>68</v>
      </c>
      <c r="H92" s="8" t="s">
        <v>23</v>
      </c>
      <c r="I92" s="8" t="s">
        <v>28</v>
      </c>
      <c r="J92" s="58"/>
      <c r="K92" s="78"/>
    </row>
    <row r="93" spans="1:11" ht="18.75">
      <c r="A93" s="52"/>
      <c r="B93" s="53"/>
      <c r="C93" s="134"/>
      <c r="D93" s="54"/>
      <c r="E93" s="8" t="s">
        <v>66</v>
      </c>
      <c r="F93" s="8" t="s">
        <v>67</v>
      </c>
      <c r="G93" s="8" t="s">
        <v>68</v>
      </c>
      <c r="H93" s="8" t="s">
        <v>23</v>
      </c>
      <c r="I93" s="8" t="s">
        <v>24</v>
      </c>
      <c r="J93" s="58"/>
      <c r="K93" s="78"/>
    </row>
    <row r="94" spans="1:11" ht="18.75">
      <c r="A94" s="52"/>
      <c r="B94" s="53"/>
      <c r="C94" s="135"/>
      <c r="D94" s="61"/>
      <c r="E94" s="25" t="s">
        <v>66</v>
      </c>
      <c r="F94" s="25" t="s">
        <v>67</v>
      </c>
      <c r="G94" s="25" t="s">
        <v>68</v>
      </c>
      <c r="H94" s="25" t="s">
        <v>23</v>
      </c>
      <c r="I94" s="25" t="s">
        <v>25</v>
      </c>
      <c r="J94" s="62"/>
      <c r="K94" s="78"/>
    </row>
    <row r="95" spans="1:11" ht="36" customHeight="1">
      <c r="A95" s="52"/>
      <c r="B95" s="53"/>
      <c r="C95" s="124" t="s">
        <v>95</v>
      </c>
      <c r="D95" s="106" t="s">
        <v>95</v>
      </c>
      <c r="E95" s="7" t="s">
        <v>41</v>
      </c>
      <c r="F95" s="7"/>
      <c r="G95" s="7"/>
      <c r="H95" s="7"/>
      <c r="I95" s="7"/>
      <c r="J95" s="107">
        <f>J96+J97+J98</f>
        <v>277614.39</v>
      </c>
      <c r="K95" s="78"/>
    </row>
    <row r="96" spans="1:11" ht="18.75">
      <c r="A96" s="52"/>
      <c r="B96" s="53"/>
      <c r="C96" s="120"/>
      <c r="D96" s="116"/>
      <c r="E96" s="85"/>
      <c r="F96" s="85" t="s">
        <v>21</v>
      </c>
      <c r="G96" s="85" t="s">
        <v>22</v>
      </c>
      <c r="H96" s="85" t="s">
        <v>91</v>
      </c>
      <c r="I96" s="85" t="s">
        <v>92</v>
      </c>
      <c r="J96" s="45">
        <v>38600</v>
      </c>
      <c r="K96" s="78"/>
    </row>
    <row r="97" spans="1:11" ht="18.75">
      <c r="A97" s="52"/>
      <c r="B97" s="53"/>
      <c r="C97" s="120"/>
      <c r="D97" s="121"/>
      <c r="E97" s="8"/>
      <c r="F97" s="8" t="s">
        <v>26</v>
      </c>
      <c r="G97" s="8" t="s">
        <v>27</v>
      </c>
      <c r="H97" s="8" t="s">
        <v>91</v>
      </c>
      <c r="I97" s="8" t="s">
        <v>92</v>
      </c>
      <c r="J97" s="46">
        <v>140014.39</v>
      </c>
      <c r="K97" s="78"/>
    </row>
    <row r="98" spans="1:11" ht="18.75">
      <c r="A98" s="52"/>
      <c r="B98" s="53"/>
      <c r="C98" s="122"/>
      <c r="D98" s="117"/>
      <c r="E98" s="25"/>
      <c r="F98" s="25" t="s">
        <v>112</v>
      </c>
      <c r="G98" s="25" t="s">
        <v>113</v>
      </c>
      <c r="H98" s="25" t="s">
        <v>29</v>
      </c>
      <c r="I98" s="25" t="s">
        <v>24</v>
      </c>
      <c r="J98" s="48">
        <v>99000</v>
      </c>
      <c r="K98" s="78"/>
    </row>
    <row r="99" spans="1:11" ht="18.75">
      <c r="A99" s="52"/>
      <c r="B99" s="53"/>
      <c r="C99" s="131" t="s">
        <v>93</v>
      </c>
      <c r="D99" s="119" t="s">
        <v>81</v>
      </c>
      <c r="E99" s="7" t="s">
        <v>82</v>
      </c>
      <c r="F99" s="7" t="s">
        <v>67</v>
      </c>
      <c r="G99" s="7" t="s">
        <v>83</v>
      </c>
      <c r="H99" s="7" t="s">
        <v>23</v>
      </c>
      <c r="I99" s="7" t="s">
        <v>28</v>
      </c>
      <c r="J99" s="107">
        <f>99970+40398</f>
        <v>140368</v>
      </c>
      <c r="K99" s="78"/>
    </row>
    <row r="100" spans="1:11" ht="19.5" thickBot="1">
      <c r="A100" s="52"/>
      <c r="B100" s="53"/>
      <c r="C100" s="132"/>
      <c r="D100" s="123" t="s">
        <v>93</v>
      </c>
      <c r="E100" s="90" t="s">
        <v>82</v>
      </c>
      <c r="F100" s="90" t="s">
        <v>67</v>
      </c>
      <c r="G100" s="90" t="s">
        <v>137</v>
      </c>
      <c r="H100" s="90" t="s">
        <v>29</v>
      </c>
      <c r="I100" s="90" t="s">
        <v>28</v>
      </c>
      <c r="J100" s="91">
        <v>43000</v>
      </c>
      <c r="K100" s="78"/>
    </row>
    <row r="101" spans="1:11" ht="19.5" thickBot="1">
      <c r="A101" s="5"/>
      <c r="B101" s="70"/>
      <c r="C101" s="72"/>
      <c r="D101" s="20"/>
      <c r="E101" s="20"/>
      <c r="F101" s="20"/>
      <c r="G101" s="20"/>
      <c r="H101" s="20"/>
      <c r="I101" s="20"/>
      <c r="J101" s="56">
        <f>J5+J21+J27+J28+J29+J40+J42+J48+J54+J62+J64+J68+J71+J90+J91+J86+J99+J45+J57+J65+J75+J76+J77+J84+J41+J95+J51+J52+J53+J78+J83+J79+J85+J100</f>
        <v>15810406.020000001</v>
      </c>
      <c r="K101" s="82" t="e">
        <f>K13+K48+K54+K62+K63+K68+#REF!+K71+K90</f>
        <v>#REF!</v>
      </c>
    </row>
    <row r="102" spans="1:11" ht="12.75">
      <c r="A102" s="127"/>
      <c r="B102" s="127"/>
      <c r="C102" s="127"/>
      <c r="D102" s="127"/>
      <c r="E102" s="127"/>
      <c r="F102" s="127"/>
      <c r="G102" s="127"/>
      <c r="H102" s="127"/>
      <c r="I102" s="127"/>
      <c r="J102" s="127"/>
      <c r="K102" s="127"/>
    </row>
  </sheetData>
  <sheetProtection/>
  <mergeCells count="7">
    <mergeCell ref="A1:K1"/>
    <mergeCell ref="A2:K2"/>
    <mergeCell ref="A102:K102"/>
    <mergeCell ref="C40:C89"/>
    <mergeCell ref="C99:C100"/>
    <mergeCell ref="C21:C39"/>
    <mergeCell ref="C91:C94"/>
  </mergeCells>
  <printOptions horizontalCentered="1"/>
  <pageMargins left="0.3937007874015748" right="0.2362204724409449" top="0.5905511811023623" bottom="0.5905511811023623" header="0.5118110236220472" footer="0.5118110236220472"/>
  <pageSetup fitToHeight="0" fitToWidth="1" horizontalDpi="600" verticalDpi="600" orientation="landscape" paperSize="9" scale="82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Ivanova</dc:creator>
  <cp:keywords/>
  <dc:description/>
  <cp:lastModifiedBy>пользователь</cp:lastModifiedBy>
  <cp:lastPrinted>2012-10-17T12:53:31Z</cp:lastPrinted>
  <dcterms:created xsi:type="dcterms:W3CDTF">2004-03-09T09:37:38Z</dcterms:created>
  <dcterms:modified xsi:type="dcterms:W3CDTF">2014-04-25T05:31:48Z</dcterms:modified>
  <cp:category/>
  <cp:version/>
  <cp:contentType/>
  <cp:contentStatus/>
</cp:coreProperties>
</file>