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<sst xmlns="http://schemas.openxmlformats.org/spreadsheetml/2006/main" count="431" uniqueCount="237">
  <si>
    <t>№         п/п</t>
  </si>
  <si>
    <t>Адрес многоквартирного дома, признанного аварийным</t>
  </si>
  <si>
    <t>Реквизиты документа, подтверждающего признание дома аварийным
 ( Акт МВК)</t>
  </si>
  <si>
    <t>Планируемая дата окончания переселения</t>
  </si>
  <si>
    <t>Планируемая дата сноса жилого помещения</t>
  </si>
  <si>
    <t>Численность жителей МКД (чел.)</t>
  </si>
  <si>
    <t>Численность жителей МКД (чел.), планируемая к расселению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</si>
  <si>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</si>
  <si>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</si>
  <si>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</si>
  <si>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всего</t>
  </si>
  <si>
    <t>частная собственность</t>
  </si>
  <si>
    <t>муниципальная собственность</t>
  </si>
  <si>
    <t>дата</t>
  </si>
  <si>
    <t>номер</t>
  </si>
  <si>
    <t>жилая  площадь жилых помещений МКД</t>
  </si>
  <si>
    <t>в т.ч.</t>
  </si>
  <si>
    <t xml:space="preserve">в т.ч. </t>
  </si>
  <si>
    <t xml:space="preserve"> дата окончания переселения</t>
  </si>
  <si>
    <t>Численность расселенных жителей МКД (чел.)</t>
  </si>
  <si>
    <t>Количество расселенных жилых помещений</t>
  </si>
  <si>
    <t>расселенная площадь жилых помещений</t>
  </si>
  <si>
    <t>Номер муниципального контракта</t>
  </si>
  <si>
    <t>Дата муниц. контракта</t>
  </si>
  <si>
    <t>Организация с которой заключен муниципальный контракт</t>
  </si>
  <si>
    <t>Адрес по которому переселены граждане.</t>
  </si>
  <si>
    <t>Приобретенная площадь</t>
  </si>
  <si>
    <t>Информация о расселенном  аварийном жилищном фонде  в 2013 году</t>
  </si>
  <si>
    <t>Информация о расселенном  аварийном жилищном фонде  в 2014 году</t>
  </si>
  <si>
    <t>Адрес многоквартирного дома, расселенногого в 2013году</t>
  </si>
  <si>
    <t>Адрес многоквартирного дома, расселенногого в2014 году</t>
  </si>
  <si>
    <t>Адрес многоквартирного дома, расселенногого в 2009,2010,2011 годf[</t>
  </si>
  <si>
    <t>Информация о расселенном  аварийном жилищном фонде  в 2009,2010,2011 годах</t>
  </si>
  <si>
    <t>г.п. Мга, ул. Донецкая, д.4</t>
  </si>
  <si>
    <t>б/н</t>
  </si>
  <si>
    <t>г.п. Мга, ул. Болотная, д.16а</t>
  </si>
  <si>
    <t>г.п. Мга, ул. Болотная, д.18</t>
  </si>
  <si>
    <t>г.п. Мга, ул. Болотная, д.20</t>
  </si>
  <si>
    <t>ул.Невская,д.6</t>
  </si>
  <si>
    <t>п.Дачное, ул.Железнодорожная,1</t>
  </si>
  <si>
    <t>пгт. Назия,  ул. Заводская,  д.17</t>
  </si>
  <si>
    <t>19.10.2000</t>
  </si>
  <si>
    <t>пгт. Назия,  ул. Заводская,  д.9</t>
  </si>
  <si>
    <t xml:space="preserve"> 19.10.2000</t>
  </si>
  <si>
    <t>пгт. Назия,  ул. Парковая, д.5</t>
  </si>
  <si>
    <t>пгт. Назия,  ул. Новая,  д.7</t>
  </si>
  <si>
    <t>20.12.2004</t>
  </si>
  <si>
    <t>пгт. Назия, ул. Центральная,  д.18</t>
  </si>
  <si>
    <t xml:space="preserve"> 20.12.2004</t>
  </si>
  <si>
    <t>пгт. Назия, ул. Школьная,  д.4</t>
  </si>
  <si>
    <t>пгт. Назия, ул. Новая, д.11</t>
  </si>
  <si>
    <t xml:space="preserve"> 22.11.2004</t>
  </si>
  <si>
    <t>пгт. Назия, ул. Полевая,  д.3</t>
  </si>
  <si>
    <t>пгт. Назия,  ул.  Матросова,  д.28</t>
  </si>
  <si>
    <t>05.10.2004</t>
  </si>
  <si>
    <t>пгт. Назия,  ул. Заводская,  д.13</t>
  </si>
  <si>
    <t>17.05.2005</t>
  </si>
  <si>
    <t>пгт. Назия,  ул. Урожайная, д.3</t>
  </si>
  <si>
    <t>г. Отрадное, ул. Новая, д. 3</t>
  </si>
  <si>
    <t>г. Отрадное, ул. Победы, д. 27</t>
  </si>
  <si>
    <t>г. Отрадное, ул. Мостовая, д. 5</t>
  </si>
  <si>
    <t>г. Отрадное, ул. Заозерная, д. 14</t>
  </si>
  <si>
    <t>г .Отрадное, ул. Путейская, д. 5</t>
  </si>
  <si>
    <t>г. Отрадное, ул. Ленина, д. 6</t>
  </si>
  <si>
    <t>г.Отрадное, ул. Строителей, д. 10</t>
  </si>
  <si>
    <t>Итого по Отрадное- 9 ед</t>
  </si>
  <si>
    <t>участвуют в программе - 7 домов</t>
  </si>
  <si>
    <t>Шумское СП -4 дома</t>
  </si>
  <si>
    <t>ул.Пролетарская, д.41</t>
  </si>
  <si>
    <t>ул.Пролетарская, д.44</t>
  </si>
  <si>
    <t>ул.Пролетарская, д.45</t>
  </si>
  <si>
    <t>ул.Пролетарская, д.46</t>
  </si>
  <si>
    <t>ул.Пролетарская, д.47</t>
  </si>
  <si>
    <t>ул.Пролетарская, д.48</t>
  </si>
  <si>
    <t>ул Пролетарская, д.49</t>
  </si>
  <si>
    <t>ул.Пролетарская, д.50</t>
  </si>
  <si>
    <t>ул.Пролетарская, д.51</t>
  </si>
  <si>
    <t>ул.Пролетарская, д.54</t>
  </si>
  <si>
    <t>ул.Пролетарская,д.54а</t>
  </si>
  <si>
    <t>ул.Пролетарская,д.54б</t>
  </si>
  <si>
    <t>ул.Пролетарская, д.55</t>
  </si>
  <si>
    <t>ул.Пролетарская, д.57</t>
  </si>
  <si>
    <t>ул.Пролетарская, д.62</t>
  </si>
  <si>
    <t>ул.Пролетарская, д.68</t>
  </si>
  <si>
    <t>дер. Поляны, ул. Железнодорожная, д.2</t>
  </si>
  <si>
    <t>ст. Назия, ул. Вокзальная, д.14</t>
  </si>
  <si>
    <t>42а</t>
  </si>
  <si>
    <t xml:space="preserve"> ул. Братьев Пожарских, д.43 (старый адрес ул. Братьев Пожарских, д.1)</t>
  </si>
  <si>
    <t>ул. Братьев Пожарских, д.41 (старый адрес ул. Братьев Пожарских, д.2)</t>
  </si>
  <si>
    <t xml:space="preserve"> ул. Братьев Пожарских, д.39 (старый адрес ул. Братьев Пожарских, д.3)</t>
  </si>
  <si>
    <t>ул. Игнашкиных, д.13 (старый адрес ул. Игнашкиных, д.3)</t>
  </si>
  <si>
    <t>31.07.2017</t>
  </si>
  <si>
    <t>31.08.2017</t>
  </si>
  <si>
    <t>Путиловское СП -6 домов</t>
  </si>
  <si>
    <t>9 домов</t>
  </si>
  <si>
    <t>6 домов</t>
  </si>
  <si>
    <t>Итого за счет адр  программы "Переселение граждан из АЖФ 2013-2017"(6 поселений- 36 аварийных домов</t>
  </si>
  <si>
    <t>** В МО "Город Шлиссельбург " переселение граждан из АЖФ  за счет муниципальной адресной программы "Развитие застроенных территорий МО "Город Шлиссельбург"</t>
  </si>
  <si>
    <t>*признаны аварийными домами в 2012 году и не попали в программу</t>
  </si>
  <si>
    <t>* В МО "Город Отрадное" два дома признаны аварийными в 2012 году, поэтому не вошли в программу переселения</t>
  </si>
  <si>
    <t>*** в Шуме 3 дома готовятся к вступлению в Программу</t>
  </si>
  <si>
    <t>п.Мга, ул. Ольховая, д.2</t>
  </si>
  <si>
    <t>д. Пухолово, д.23</t>
  </si>
  <si>
    <t>Информация о аварийном жилищном фонде по состоянию на 01.01.2016</t>
  </si>
  <si>
    <t>Информация о расселенном  аварийном жилищном фонде  в 2015 году</t>
  </si>
  <si>
    <t>2018-2020</t>
  </si>
  <si>
    <r>
      <t xml:space="preserve">6                                                                                                                                                      </t>
    </r>
    <r>
      <rPr>
        <b/>
        <sz val="8"/>
        <color indexed="62"/>
        <rFont val="Times New Roman"/>
        <family val="1"/>
      </rPr>
      <t>2020 год ( по программе муниципальной в Шлиссельбурге</t>
    </r>
  </si>
  <si>
    <t>20 домов</t>
  </si>
  <si>
    <t>ул. Пролетарская, д. 1а</t>
  </si>
  <si>
    <t>ул. Пролетарская, д.4</t>
  </si>
  <si>
    <t>ул. Кирова, д.11</t>
  </si>
  <si>
    <t>ул. Кирова, д.20</t>
  </si>
  <si>
    <t>г. Отрадное, ул. Кирпичная. д. 8</t>
  </si>
  <si>
    <t>г. Отрадное, ул. Путейская. д. 1</t>
  </si>
  <si>
    <t>2016 год</t>
  </si>
  <si>
    <t>2018 год</t>
  </si>
  <si>
    <t>ООО"Сфинкс"</t>
  </si>
  <si>
    <t>Отрадное, 17линия,30а</t>
  </si>
  <si>
    <t>г.Отрадное,ул. Ленина,5</t>
  </si>
  <si>
    <t>г.Отрадное, ул.Путейская,3</t>
  </si>
  <si>
    <t>г. Отрадное, Международный пр, 97</t>
  </si>
  <si>
    <t>г. Отрадное, Никольское шоссе, 23а</t>
  </si>
  <si>
    <t>МО Город Отрадное</t>
  </si>
  <si>
    <t>Шлисс-г, Пролетарская, 54в</t>
  </si>
  <si>
    <t>Шлисс-г, Кр.площадь,3</t>
  </si>
  <si>
    <t>Шлисс-г, Ульянова,9</t>
  </si>
  <si>
    <t>МО город Шлиссельбург</t>
  </si>
  <si>
    <t>реконстр</t>
  </si>
  <si>
    <t>05/12</t>
  </si>
  <si>
    <t>за счет адм</t>
  </si>
  <si>
    <t>ООО"БалтФасадСПБ"</t>
  </si>
  <si>
    <t>ул.Пролетарская,1</t>
  </si>
  <si>
    <t>ул. Кирова,4</t>
  </si>
  <si>
    <t>ул. Кирова,д.3</t>
  </si>
  <si>
    <t>ул. Октябрьская,11</t>
  </si>
  <si>
    <t>145300017313000014-0242245-02</t>
  </si>
  <si>
    <t>Шлисс-г, ул. Чекалова, 37</t>
  </si>
  <si>
    <t>МО Шумское ГП</t>
  </si>
  <si>
    <t>с.Шум, ПМК-17, д.17</t>
  </si>
  <si>
    <t>п. Концы, 1-я Карьерная,2</t>
  </si>
  <si>
    <t>п.Когцы, Плитная,3</t>
  </si>
  <si>
    <t>п. Концы, Плитная, 1</t>
  </si>
  <si>
    <t>янв, фев.2015</t>
  </si>
  <si>
    <t>01453000203130000130144928-01</t>
  </si>
  <si>
    <t>ООО" Олимп Строй"</t>
  </si>
  <si>
    <t>с. Шум, ПМК-17, д. 10</t>
  </si>
  <si>
    <t>г.п. Назия, ул. Строителей,   д. 1</t>
  </si>
  <si>
    <t>01.01.1900</t>
  </si>
  <si>
    <t>25.12.2013</t>
  </si>
  <si>
    <t>30.12.2013</t>
  </si>
  <si>
    <t>15.07.   2012 г.</t>
  </si>
  <si>
    <t>ООО "Олимп- строй"</t>
  </si>
  <si>
    <t>г.п. Назия, ул. Матросова, д. 18, корп. 1</t>
  </si>
  <si>
    <t>г.п. Назия, ул. Строителей, д. 3</t>
  </si>
  <si>
    <t>22.05..2003</t>
  </si>
  <si>
    <t>г.п. Назия, ул. Матросова, д. 16</t>
  </si>
  <si>
    <t>г.п. Назия, ул. Матросова, д. 20</t>
  </si>
  <si>
    <t>29.04.2004</t>
  </si>
  <si>
    <t>г.п. Назия, ул. Заводская, д. 23</t>
  </si>
  <si>
    <t>МО Назиевское ГП</t>
  </si>
  <si>
    <t>пгт Назия д.ул.Караванная, д.3</t>
  </si>
  <si>
    <t>31.12.2014</t>
  </si>
  <si>
    <t>01453000130130000007-1169579-01</t>
  </si>
  <si>
    <t>25.07.2013 г.</t>
  </si>
  <si>
    <t>г.п. Назия, ул. Матросова, д. 18, корп.2, ул. Парковая, д. 7</t>
  </si>
  <si>
    <t>пгт Назия пр-кт Комсомольский д.9</t>
  </si>
  <si>
    <t xml:space="preserve"> 05.10.2004</t>
  </si>
  <si>
    <t>пгт Назия ул Парковая д.7</t>
  </si>
  <si>
    <t>пгт Назия ул Парковая д.3</t>
  </si>
  <si>
    <t>01.07.2003</t>
  </si>
  <si>
    <t>30.06.2015</t>
  </si>
  <si>
    <t>пгт Назия ул Матросова д.26</t>
  </si>
  <si>
    <t>14.12.2001</t>
  </si>
  <si>
    <t>01453000130130000016-1169579-01</t>
  </si>
  <si>
    <t>03.12.   2013 г.</t>
  </si>
  <si>
    <t>пгт Назия д.ул.Техников, д.3</t>
  </si>
  <si>
    <t>пгт Назия д.ул.Пионерская, д.9</t>
  </si>
  <si>
    <t>06.10.2004</t>
  </si>
  <si>
    <t>31.12.2015</t>
  </si>
  <si>
    <t>30.06.2016</t>
  </si>
  <si>
    <t xml:space="preserve">0145300013015000014-169579-021 </t>
  </si>
  <si>
    <t>31.12.2014г.</t>
  </si>
  <si>
    <t>ООО "Олимп-Строй"</t>
  </si>
  <si>
    <t>ЛО, Кировский р-н, гг.п. Назия, ул. Строителей, д.1</t>
  </si>
  <si>
    <t>31.03.2016</t>
  </si>
  <si>
    <t>30.11.2016</t>
  </si>
  <si>
    <t>0145300013015000008-169579-01</t>
  </si>
  <si>
    <t>29.05.2015г.</t>
  </si>
  <si>
    <t>х</t>
  </si>
  <si>
    <t xml:space="preserve">Муниципальное образование Назиевское городское поселение </t>
  </si>
  <si>
    <t>Мгинское ГП</t>
  </si>
  <si>
    <t>г.п. Мга, ул. Димитрова, д.31</t>
  </si>
  <si>
    <t>№146</t>
  </si>
  <si>
    <t>г.п. Мга, Комосмольский пр., д.64, кв.48</t>
  </si>
  <si>
    <t>Итого 5 домов</t>
  </si>
  <si>
    <t xml:space="preserve">Итого - 3 дома </t>
  </si>
  <si>
    <t>итого переселено в 2013-8 домов</t>
  </si>
  <si>
    <t>итого - 1 дом</t>
  </si>
  <si>
    <t>итого: 7 домов</t>
  </si>
  <si>
    <t>Итого: 4 дома</t>
  </si>
  <si>
    <t>Итого: 2 дома</t>
  </si>
  <si>
    <t>итого расселено в 2014году-14 домов</t>
  </si>
  <si>
    <t>МО Мгинское городское поселение</t>
  </si>
  <si>
    <t>г.п. Мга, ул. Майора Жаринова, д.8</t>
  </si>
  <si>
    <t>№135</t>
  </si>
  <si>
    <t>инвестиционный договор №1</t>
  </si>
  <si>
    <t>ООО "Сфинкс"</t>
  </si>
  <si>
    <t>МО Мгинское ГП</t>
  </si>
  <si>
    <t>итого Отрадное в 2010- 4 дома</t>
  </si>
  <si>
    <t>итого  Мгинское ГП - 1 дом</t>
  </si>
  <si>
    <t xml:space="preserve">Итого до 2012 года - 5 домов </t>
  </si>
  <si>
    <t>№30/2015</t>
  </si>
  <si>
    <t>ООО "ВикингСтройИнвест"</t>
  </si>
  <si>
    <t>г.п. Мга, ул. Донецкая, д.1</t>
  </si>
  <si>
    <t>г.п. Мга, ул. Колпинская, д.8</t>
  </si>
  <si>
    <t>Всего: 11 домов</t>
  </si>
  <si>
    <t>итого: 3 дома</t>
  </si>
  <si>
    <t>0145300022014000036-0246756-02</t>
  </si>
  <si>
    <t>ж/д ст Павлово, Железнодорожная д. 5</t>
  </si>
  <si>
    <t>МО Павловское ГП</t>
  </si>
  <si>
    <t>п. Павлово, Ленинградское шоссе № 18а</t>
  </si>
  <si>
    <t>итого 3 дома</t>
  </si>
  <si>
    <t>Итого расселено в 2015 году - 17 домов</t>
  </si>
  <si>
    <t>**Шлиссельбург-20 домов</t>
  </si>
  <si>
    <t>Итого по Мгинскому ГП-4 дома</t>
  </si>
  <si>
    <t>Всего аварийнфй ЖФ - 43 дома</t>
  </si>
  <si>
    <r>
      <t xml:space="preserve"> пос. Концы, ул. 1-я Карьерная, д.6 </t>
    </r>
    <r>
      <rPr>
        <sz val="8"/>
        <color indexed="60"/>
        <rFont val="Times New Roman"/>
        <family val="1"/>
      </rPr>
      <t>(в программе)</t>
    </r>
  </si>
  <si>
    <r>
      <t xml:space="preserve"> п.ст. Войбокало, пер. Школьный, д.2</t>
    </r>
    <r>
      <rPr>
        <sz val="8"/>
        <color indexed="36"/>
        <rFont val="Times New Roman"/>
        <family val="1"/>
      </rPr>
      <t xml:space="preserve"> (не включены в программу)</t>
    </r>
  </si>
  <si>
    <r>
      <t>дер. Горгала, д.37</t>
    </r>
    <r>
      <rPr>
        <sz val="8"/>
        <color indexed="36"/>
        <rFont val="Times New Roman"/>
        <family val="1"/>
      </rPr>
      <t>(не включены в программу)</t>
    </r>
  </si>
  <si>
    <r>
      <t>с. Шум, ул. ПМК-17 д.19</t>
    </r>
    <r>
      <rPr>
        <sz val="8"/>
        <color indexed="36"/>
        <rFont val="Times New Roman"/>
        <family val="1"/>
      </rPr>
      <t>(не включены в программу)</t>
    </r>
  </si>
  <si>
    <r>
      <t xml:space="preserve">1                                   </t>
    </r>
    <r>
      <rPr>
        <b/>
        <sz val="8"/>
        <rFont val="Times New Roman"/>
        <family val="1"/>
      </rPr>
      <t xml:space="preserve"> </t>
    </r>
    <r>
      <rPr>
        <b/>
        <sz val="8"/>
        <color indexed="57"/>
        <rFont val="Times New Roman"/>
        <family val="1"/>
      </rPr>
      <t>2016  год</t>
    </r>
  </si>
  <si>
    <r>
      <t xml:space="preserve">4                                                                               </t>
    </r>
    <r>
      <rPr>
        <b/>
        <sz val="8"/>
        <color indexed="62"/>
        <rFont val="Times New Roman"/>
        <family val="1"/>
      </rPr>
      <t>2016 год</t>
    </r>
  </si>
  <si>
    <r>
      <t xml:space="preserve">5                               </t>
    </r>
    <r>
      <rPr>
        <b/>
        <sz val="8"/>
        <color indexed="62"/>
        <rFont val="Times New Roman"/>
        <family val="1"/>
      </rPr>
      <t xml:space="preserve"> 2017год</t>
    </r>
  </si>
  <si>
    <r>
      <t xml:space="preserve">4 дома***, </t>
    </r>
    <r>
      <rPr>
        <b/>
        <i/>
        <sz val="8"/>
        <color indexed="8"/>
        <rFont val="Times New Roman"/>
        <family val="1"/>
      </rPr>
      <t>участвует в программе -1 дом</t>
    </r>
  </si>
  <si>
    <r>
      <t xml:space="preserve">7                                                               </t>
    </r>
    <r>
      <rPr>
        <b/>
        <sz val="8"/>
        <color indexed="62"/>
        <rFont val="Times New Roman"/>
        <family val="1"/>
      </rPr>
      <t>2017 год</t>
    </r>
  </si>
  <si>
    <r>
      <t xml:space="preserve">43дома, </t>
    </r>
    <r>
      <rPr>
        <sz val="8"/>
        <color indexed="8"/>
        <rFont val="Times New Roman"/>
        <family val="1"/>
      </rPr>
      <t>из них-</t>
    </r>
    <r>
      <rPr>
        <b/>
        <i/>
        <sz val="8"/>
        <color indexed="10"/>
        <rFont val="Times New Roman"/>
        <family val="1"/>
      </rPr>
      <t xml:space="preserve">18 учавствуют в Программе, </t>
    </r>
    <r>
      <rPr>
        <sz val="8"/>
        <color indexed="8"/>
        <rFont val="Times New Roman"/>
        <family val="1"/>
      </rPr>
      <t xml:space="preserve">20 -инв прогр,
 , 3 - Шум готовятся док-ты в Программу, 2 в Отрадном, 2 </t>
    </r>
  </si>
  <si>
    <t>ЗАО СК "Сфинкс"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</si>
</sst>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62"/>
      <name val="Times New Roman"/>
      <family val="1"/>
    </font>
    <font>
      <b/>
      <sz val="8"/>
      <color indexed="8"/>
      <name val="Calibri"/>
      <family val="2"/>
    </font>
    <font>
      <sz val="7"/>
      <name val="Arial Cyr"/>
      <family val="0"/>
    </font>
    <font>
      <b/>
      <sz val="7"/>
      <name val="Arial Cyr"/>
      <family val="0"/>
    </font>
    <font>
      <sz val="7"/>
      <color indexed="8"/>
      <name val="Calibri"/>
      <family val="2"/>
    </font>
    <font>
      <sz val="6"/>
      <name val="Arial Cyr"/>
      <family val="0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sz val="8"/>
      <color indexed="36"/>
      <name val="Times New Roman"/>
      <family val="1"/>
    </font>
    <font>
      <b/>
      <sz val="8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62"/>
      <name val="Times New Roman"/>
      <family val="1"/>
    </font>
    <font>
      <b/>
      <i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7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/>
    </xf>
    <xf numFmtId="4" fontId="13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" fillId="33" borderId="13" xfId="0" applyFont="1" applyFill="1" applyBorder="1" applyAlignment="1">
      <alignment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4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49" fontId="58" fillId="0" borderId="10" xfId="0" applyNumberFormat="1" applyFont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13" fillId="33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 quotePrefix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 quotePrefix="1">
      <alignment wrapText="1"/>
    </xf>
    <xf numFmtId="14" fontId="58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 quotePrefix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 horizontal="center"/>
    </xf>
    <xf numFmtId="49" fontId="17" fillId="31" borderId="10" xfId="0" applyNumberFormat="1" applyFont="1" applyFill="1" applyBorder="1" applyAlignment="1">
      <alignment horizontal="center" vertical="center" wrapText="1"/>
    </xf>
    <xf numFmtId="49" fontId="17" fillId="31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58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8" fillId="0" borderId="12" xfId="0" applyFont="1" applyBorder="1" applyAlignment="1">
      <alignment/>
    </xf>
    <xf numFmtId="4" fontId="13" fillId="0" borderId="12" xfId="0" applyNumberFormat="1" applyFont="1" applyFill="1" applyBorder="1" applyAlignment="1">
      <alignment horizontal="center"/>
    </xf>
    <xf numFmtId="49" fontId="58" fillId="0" borderId="12" xfId="0" applyNumberFormat="1" applyFont="1" applyBorder="1" applyAlignment="1">
      <alignment/>
    </xf>
    <xf numFmtId="14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5" xfId="0" applyFont="1" applyBorder="1" applyAlignment="1">
      <alignment/>
    </xf>
    <xf numFmtId="14" fontId="1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14" fontId="13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4" fontId="13" fillId="0" borderId="17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4" fontId="13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5" xfId="0" applyFont="1" applyBorder="1" applyAlignment="1">
      <alignment horizontal="center" wrapText="1"/>
    </xf>
    <xf numFmtId="0" fontId="59" fillId="0" borderId="15" xfId="0" applyFont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2" fontId="14" fillId="0" borderId="1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8" fillId="0" borderId="16" xfId="0" applyFont="1" applyBorder="1" applyAlignment="1">
      <alignment/>
    </xf>
    <xf numFmtId="14" fontId="59" fillId="0" borderId="16" xfId="0" applyNumberFormat="1" applyFont="1" applyBorder="1" applyAlignment="1">
      <alignment/>
    </xf>
    <xf numFmtId="0" fontId="58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61" fillId="0" borderId="0" xfId="0" applyFont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5" fontId="6" fillId="34" borderId="14" xfId="0" applyNumberFormat="1" applyFont="1" applyFill="1" applyBorder="1" applyAlignment="1">
      <alignment horizontal="right"/>
    </xf>
    <xf numFmtId="0" fontId="59" fillId="0" borderId="14" xfId="0" applyFont="1" applyBorder="1" applyAlignment="1">
      <alignment/>
    </xf>
    <xf numFmtId="165" fontId="59" fillId="0" borderId="17" xfId="0" applyNumberFormat="1" applyFont="1" applyBorder="1" applyAlignment="1">
      <alignment/>
    </xf>
    <xf numFmtId="2" fontId="58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2" fontId="58" fillId="0" borderId="16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17" fillId="34" borderId="1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31" borderId="0" xfId="0" applyFont="1" applyFill="1" applyAlignment="1">
      <alignment/>
    </xf>
    <xf numFmtId="14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7" fillId="31" borderId="10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31" borderId="16" xfId="0" applyFont="1" applyFill="1" applyBorder="1" applyAlignment="1">
      <alignment/>
    </xf>
    <xf numFmtId="14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14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4" fontId="10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vertical="center" textRotation="90" wrapText="1"/>
    </xf>
    <xf numFmtId="0" fontId="62" fillId="6" borderId="15" xfId="0" applyFont="1" applyFill="1" applyBorder="1" applyAlignment="1">
      <alignment/>
    </xf>
    <xf numFmtId="0" fontId="62" fillId="0" borderId="15" xfId="0" applyFont="1" applyBorder="1" applyAlignment="1">
      <alignment/>
    </xf>
    <xf numFmtId="1" fontId="62" fillId="0" borderId="15" xfId="0" applyNumberFormat="1" applyFont="1" applyBorder="1" applyAlignment="1">
      <alignment/>
    </xf>
    <xf numFmtId="2" fontId="62" fillId="0" borderId="15" xfId="0" applyNumberFormat="1" applyFont="1" applyBorder="1" applyAlignment="1">
      <alignment/>
    </xf>
    <xf numFmtId="0" fontId="63" fillId="34" borderId="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horizontal="right" vertical="center" wrapText="1"/>
    </xf>
    <xf numFmtId="0" fontId="10" fillId="36" borderId="13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wrapText="1"/>
    </xf>
    <xf numFmtId="14" fontId="10" fillId="0" borderId="16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right" wrapText="1"/>
    </xf>
    <xf numFmtId="0" fontId="10" fillId="36" borderId="18" xfId="0" applyFont="1" applyFill="1" applyBorder="1" applyAlignment="1">
      <alignment wrapText="1"/>
    </xf>
    <xf numFmtId="14" fontId="10" fillId="0" borderId="16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63" fillId="6" borderId="13" xfId="0" applyFont="1" applyFill="1" applyBorder="1" applyAlignment="1">
      <alignment wrapText="1"/>
    </xf>
    <xf numFmtId="14" fontId="63" fillId="34" borderId="10" xfId="0" applyNumberFormat="1" applyFont="1" applyFill="1" applyBorder="1" applyAlignment="1">
      <alignment wrapText="1"/>
    </xf>
    <xf numFmtId="0" fontId="63" fillId="34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right" wrapText="1"/>
    </xf>
    <xf numFmtId="0" fontId="63" fillId="0" borderId="10" xfId="0" applyFont="1" applyBorder="1" applyAlignment="1">
      <alignment wrapText="1"/>
    </xf>
    <xf numFmtId="0" fontId="63" fillId="6" borderId="18" xfId="0" applyFont="1" applyFill="1" applyBorder="1" applyAlignment="1">
      <alignment wrapText="1"/>
    </xf>
    <xf numFmtId="14" fontId="63" fillId="34" borderId="16" xfId="0" applyNumberFormat="1" applyFont="1" applyFill="1" applyBorder="1" applyAlignment="1">
      <alignment wrapText="1"/>
    </xf>
    <xf numFmtId="0" fontId="63" fillId="34" borderId="16" xfId="0" applyFont="1" applyFill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6" xfId="0" applyFont="1" applyBorder="1" applyAlignment="1">
      <alignment horizontal="right" wrapText="1"/>
    </xf>
    <xf numFmtId="0" fontId="63" fillId="0" borderId="16" xfId="0" applyFont="1" applyBorder="1" applyAlignment="1">
      <alignment wrapText="1"/>
    </xf>
    <xf numFmtId="0" fontId="63" fillId="0" borderId="21" xfId="0" applyFont="1" applyBorder="1" applyAlignment="1">
      <alignment/>
    </xf>
    <xf numFmtId="0" fontId="62" fillId="0" borderId="10" xfId="0" applyFont="1" applyBorder="1" applyAlignment="1">
      <alignment/>
    </xf>
    <xf numFmtId="14" fontId="10" fillId="34" borderId="19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>
      <alignment horizontal="center" vertical="center" wrapText="1"/>
    </xf>
    <xf numFmtId="166" fontId="10" fillId="34" borderId="19" xfId="58" applyNumberFormat="1" applyFont="1" applyFill="1" applyBorder="1" applyAlignment="1">
      <alignment horizontal="center"/>
    </xf>
    <xf numFmtId="14" fontId="10" fillId="34" borderId="1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14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4" fontId="10" fillId="34" borderId="10" xfId="0" applyNumberFormat="1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62" fillId="31" borderId="17" xfId="0" applyFont="1" applyFill="1" applyBorder="1" applyAlignment="1">
      <alignment/>
    </xf>
    <xf numFmtId="0" fontId="6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22" xfId="0" applyFont="1" applyBorder="1" applyAlignment="1">
      <alignment/>
    </xf>
    <xf numFmtId="0" fontId="62" fillId="0" borderId="23" xfId="0" applyFont="1" applyBorder="1" applyAlignment="1">
      <alignment/>
    </xf>
    <xf numFmtId="0" fontId="63" fillId="34" borderId="19" xfId="0" applyFont="1" applyFill="1" applyBorder="1" applyAlignment="1">
      <alignment wrapText="1"/>
    </xf>
    <xf numFmtId="14" fontId="10" fillId="0" borderId="19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3" fillId="34" borderId="16" xfId="0" applyFont="1" applyFill="1" applyBorder="1" applyAlignment="1">
      <alignment wrapText="1"/>
    </xf>
    <xf numFmtId="14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2" fillId="34" borderId="23" xfId="0" applyFont="1" applyFill="1" applyBorder="1" applyAlignment="1">
      <alignment/>
    </xf>
    <xf numFmtId="0" fontId="62" fillId="0" borderId="27" xfId="0" applyFont="1" applyBorder="1" applyAlignment="1">
      <alignment/>
    </xf>
    <xf numFmtId="0" fontId="62" fillId="0" borderId="12" xfId="0" applyFont="1" applyBorder="1" applyAlignment="1">
      <alignment vertical="top" wrapText="1"/>
    </xf>
    <xf numFmtId="0" fontId="63" fillId="0" borderId="12" xfId="0" applyFont="1" applyBorder="1" applyAlignment="1">
      <alignment/>
    </xf>
    <xf numFmtId="165" fontId="62" fillId="0" borderId="12" xfId="0" applyNumberFormat="1" applyFont="1" applyBorder="1" applyAlignment="1">
      <alignment/>
    </xf>
    <xf numFmtId="0" fontId="64" fillId="0" borderId="28" xfId="0" applyFont="1" applyBorder="1" applyAlignment="1">
      <alignment/>
    </xf>
    <xf numFmtId="0" fontId="64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65" fontId="62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165" fontId="62" fillId="0" borderId="29" xfId="0" applyNumberFormat="1" applyFont="1" applyBorder="1" applyAlignment="1">
      <alignment horizontal="center"/>
    </xf>
    <xf numFmtId="165" fontId="62" fillId="0" borderId="30" xfId="0" applyNumberFormat="1" applyFont="1" applyBorder="1" applyAlignment="1">
      <alignment horizontal="center"/>
    </xf>
    <xf numFmtId="165" fontId="62" fillId="0" borderId="28" xfId="0" applyNumberFormat="1" applyFont="1" applyBorder="1" applyAlignment="1">
      <alignment horizontal="center"/>
    </xf>
    <xf numFmtId="165" fontId="62" fillId="0" borderId="13" xfId="0" applyNumberFormat="1" applyFont="1" applyBorder="1" applyAlignment="1">
      <alignment horizont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63" fillId="0" borderId="31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1" fontId="10" fillId="0" borderId="28" xfId="0" applyNumberFormat="1" applyFont="1" applyFill="1" applyBorder="1" applyAlignment="1">
      <alignment horizontal="right" wrapText="1"/>
    </xf>
    <xf numFmtId="1" fontId="10" fillId="0" borderId="13" xfId="0" applyNumberFormat="1" applyFont="1" applyFill="1" applyBorder="1" applyAlignment="1">
      <alignment horizontal="right" wrapText="1"/>
    </xf>
    <xf numFmtId="0" fontId="63" fillId="0" borderId="28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10" fillId="34" borderId="36" xfId="0" applyFont="1" applyFill="1" applyBorder="1" applyAlignment="1">
      <alignment horizontal="left" vertical="center" textRotation="87" wrapText="1"/>
    </xf>
    <xf numFmtId="0" fontId="10" fillId="34" borderId="37" xfId="0" applyFont="1" applyFill="1" applyBorder="1" applyAlignment="1">
      <alignment horizontal="left" vertical="center" textRotation="87" wrapText="1"/>
    </xf>
    <xf numFmtId="0" fontId="10" fillId="34" borderId="38" xfId="0" applyFont="1" applyFill="1" applyBorder="1" applyAlignment="1">
      <alignment horizontal="left" vertical="center" textRotation="87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31" borderId="39" xfId="0" applyFont="1" applyFill="1" applyBorder="1" applyAlignment="1">
      <alignment horizontal="center" vertical="center" textRotation="89" wrapText="1"/>
    </xf>
    <xf numFmtId="0" fontId="10" fillId="31" borderId="40" xfId="0" applyFont="1" applyFill="1" applyBorder="1" applyAlignment="1">
      <alignment horizontal="center" vertical="center" textRotation="89" wrapText="1"/>
    </xf>
    <xf numFmtId="0" fontId="10" fillId="31" borderId="41" xfId="0" applyFont="1" applyFill="1" applyBorder="1" applyAlignment="1">
      <alignment horizontal="center" vertical="center" textRotation="89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3" fillId="0" borderId="42" xfId="0" applyFont="1" applyBorder="1" applyAlignment="1">
      <alignment horizontal="center" wrapText="1"/>
    </xf>
    <xf numFmtId="0" fontId="63" fillId="0" borderId="40" xfId="0" applyFont="1" applyBorder="1" applyAlignment="1">
      <alignment horizontal="center" wrapText="1"/>
    </xf>
    <xf numFmtId="0" fontId="63" fillId="34" borderId="32" xfId="0" applyFont="1" applyFill="1" applyBorder="1" applyAlignment="1">
      <alignment horizontal="center"/>
    </xf>
    <xf numFmtId="0" fontId="63" fillId="34" borderId="43" xfId="0" applyFont="1" applyFill="1" applyBorder="1" applyAlignment="1">
      <alignment horizontal="center"/>
    </xf>
    <xf numFmtId="0" fontId="63" fillId="34" borderId="33" xfId="0" applyFont="1" applyFill="1" applyBorder="1" applyAlignment="1">
      <alignment horizontal="center"/>
    </xf>
    <xf numFmtId="1" fontId="62" fillId="0" borderId="32" xfId="0" applyNumberFormat="1" applyFont="1" applyBorder="1" applyAlignment="1">
      <alignment horizontal="center"/>
    </xf>
    <xf numFmtId="1" fontId="62" fillId="0" borderId="33" xfId="0" applyNumberFormat="1" applyFont="1" applyBorder="1" applyAlignment="1">
      <alignment horizontal="center"/>
    </xf>
    <xf numFmtId="0" fontId="10" fillId="0" borderId="29" xfId="0" applyFont="1" applyBorder="1" applyAlignment="1">
      <alignment horizontal="right" wrapText="1"/>
    </xf>
    <xf numFmtId="0" fontId="10" fillId="0" borderId="30" xfId="0" applyFont="1" applyBorder="1" applyAlignment="1">
      <alignment horizontal="right" wrapText="1"/>
    </xf>
    <xf numFmtId="0" fontId="10" fillId="33" borderId="31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42" xfId="0" applyFont="1" applyFill="1" applyBorder="1" applyAlignment="1">
      <alignment horizontal="center" vertical="center" textRotation="90" wrapText="1"/>
    </xf>
    <xf numFmtId="0" fontId="10" fillId="33" borderId="40" xfId="0" applyFont="1" applyFill="1" applyBorder="1" applyAlignment="1">
      <alignment horizontal="center" vertical="center" textRotation="90" wrapText="1"/>
    </xf>
    <xf numFmtId="0" fontId="10" fillId="33" borderId="44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63" fillId="0" borderId="44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4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textRotation="90"/>
    </xf>
    <xf numFmtId="0" fontId="63" fillId="0" borderId="14" xfId="0" applyFont="1" applyBorder="1" applyAlignment="1">
      <alignment/>
    </xf>
    <xf numFmtId="0" fontId="63" fillId="0" borderId="12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textRotation="90" wrapText="1"/>
    </xf>
    <xf numFmtId="0" fontId="63" fillId="0" borderId="46" xfId="0" applyFont="1" applyBorder="1" applyAlignment="1">
      <alignment/>
    </xf>
    <xf numFmtId="0" fontId="63" fillId="0" borderId="13" xfId="0" applyFont="1" applyBorder="1" applyAlignment="1">
      <alignment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65" fillId="34" borderId="21" xfId="0" applyFont="1" applyFill="1" applyBorder="1" applyAlignment="1">
      <alignment horizontal="left" vertical="center" textRotation="90" wrapText="1"/>
    </xf>
    <xf numFmtId="0" fontId="65" fillId="34" borderId="14" xfId="0" applyFont="1" applyFill="1" applyBorder="1" applyAlignment="1">
      <alignment horizontal="left" vertical="center" textRotation="90" wrapText="1"/>
    </xf>
    <xf numFmtId="0" fontId="65" fillId="34" borderId="20" xfId="0" applyFont="1" applyFill="1" applyBorder="1" applyAlignment="1">
      <alignment horizontal="left" vertical="center" textRotation="90" wrapText="1"/>
    </xf>
    <xf numFmtId="0" fontId="62" fillId="34" borderId="39" xfId="0" applyFont="1" applyFill="1" applyBorder="1" applyAlignment="1">
      <alignment horizontal="center"/>
    </xf>
    <xf numFmtId="0" fontId="62" fillId="34" borderId="41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left" vertical="center" textRotation="90" wrapText="1"/>
    </xf>
    <xf numFmtId="0" fontId="10" fillId="34" borderId="14" xfId="0" applyFont="1" applyFill="1" applyBorder="1" applyAlignment="1">
      <alignment horizontal="left" vertical="center" textRotation="90" wrapText="1"/>
    </xf>
    <xf numFmtId="0" fontId="10" fillId="34" borderId="20" xfId="0" applyFont="1" applyFill="1" applyBorder="1" applyAlignment="1">
      <alignment horizontal="left" vertical="center" textRotation="90" wrapText="1"/>
    </xf>
    <xf numFmtId="0" fontId="64" fillId="0" borderId="32" xfId="0" applyFont="1" applyBorder="1" applyAlignment="1">
      <alignment horizontal="center"/>
    </xf>
    <xf numFmtId="0" fontId="64" fillId="0" borderId="43" xfId="0" applyFont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9" fillId="0" borderId="34" xfId="0" applyFont="1" applyBorder="1" applyAlignment="1">
      <alignment horizontal="center" wrapText="1"/>
    </xf>
    <xf numFmtId="0" fontId="59" fillId="0" borderId="47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9" fillId="0" borderId="28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46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42" xfId="0" applyFont="1" applyFill="1" applyBorder="1" applyAlignment="1">
      <alignment horizontal="center" vertical="center" textRotation="90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44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4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textRotation="90" wrapText="1"/>
    </xf>
    <xf numFmtId="0" fontId="59" fillId="0" borderId="0" xfId="0" applyFont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33" borderId="16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59" fillId="0" borderId="16" xfId="0" applyFont="1" applyBorder="1" applyAlignment="1">
      <alignment horizontal="center" textRotation="90" wrapText="1"/>
    </xf>
    <xf numFmtId="0" fontId="59" fillId="0" borderId="14" xfId="0" applyFont="1" applyBorder="1" applyAlignment="1">
      <alignment horizontal="center" textRotation="90" wrapText="1"/>
    </xf>
    <xf numFmtId="0" fontId="59" fillId="0" borderId="34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59" fillId="0" borderId="12" xfId="0" applyFont="1" applyBorder="1" applyAlignment="1">
      <alignment horizontal="center" textRotation="90" wrapText="1"/>
    </xf>
    <xf numFmtId="0" fontId="59" fillId="0" borderId="10" xfId="0" applyFont="1" applyBorder="1" applyAlignment="1">
      <alignment horizontal="center" textRotation="90" wrapText="1"/>
    </xf>
    <xf numFmtId="0" fontId="48" fillId="0" borderId="1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textRotation="90"/>
    </xf>
    <xf numFmtId="4" fontId="2" fillId="0" borderId="14" xfId="0" applyNumberFormat="1" applyFont="1" applyFill="1" applyBorder="1" applyAlignment="1">
      <alignment horizontal="center" textRotation="90"/>
    </xf>
    <xf numFmtId="4" fontId="2" fillId="0" borderId="12" xfId="0" applyNumberFormat="1" applyFont="1" applyFill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4" fontId="2" fillId="0" borderId="20" xfId="0" applyNumberFormat="1" applyFont="1" applyFill="1" applyBorder="1" applyAlignment="1">
      <alignment horizontal="center" textRotation="90"/>
    </xf>
    <xf numFmtId="0" fontId="48" fillId="0" borderId="48" xfId="0" applyFont="1" applyBorder="1" applyAlignment="1">
      <alignment horizontal="center"/>
    </xf>
    <xf numFmtId="0" fontId="10" fillId="0" borderId="46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28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4" fontId="2" fillId="0" borderId="16" xfId="0" applyNumberFormat="1" applyFont="1" applyFill="1" applyBorder="1" applyAlignment="1">
      <alignment horizontal="center" textRotation="90" wrapText="1"/>
    </xf>
    <xf numFmtId="4" fontId="2" fillId="0" borderId="14" xfId="0" applyNumberFormat="1" applyFont="1" applyFill="1" applyBorder="1" applyAlignment="1">
      <alignment horizontal="center" textRotation="90" wrapText="1"/>
    </xf>
    <xf numFmtId="4" fontId="2" fillId="0" borderId="12" xfId="0" applyNumberFormat="1" applyFont="1" applyFill="1" applyBorder="1" applyAlignment="1">
      <alignment horizontal="center" textRotation="90" wrapText="1"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4" fontId="2" fillId="0" borderId="16" xfId="0" applyNumberFormat="1" applyFont="1" applyBorder="1" applyAlignment="1">
      <alignment horizontal="center" vertical="center" textRotation="90" wrapText="1"/>
    </xf>
    <xf numFmtId="0" fontId="58" fillId="0" borderId="14" xfId="0" applyFont="1" applyBorder="1" applyAlignment="1">
      <alignment textRotation="90" wrapText="1"/>
    </xf>
    <xf numFmtId="0" fontId="58" fillId="0" borderId="14" xfId="0" applyFont="1" applyBorder="1" applyAlignment="1">
      <alignment wrapText="1"/>
    </xf>
    <xf numFmtId="0" fontId="58" fillId="0" borderId="16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6" xfId="0" applyFont="1" applyBorder="1" applyAlignment="1">
      <alignment/>
    </xf>
    <xf numFmtId="14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65" fontId="6" fillId="34" borderId="42" xfId="0" applyNumberFormat="1" applyFont="1" applyFill="1" applyBorder="1" applyAlignment="1">
      <alignment horizontal="center"/>
    </xf>
    <xf numFmtId="165" fontId="6" fillId="34" borderId="4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ydenko_ae\AppData\Local\Microsoft\Windows\Temporary%20Internet%20Files\Content.IE5\DLER8UUG\14189199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2"/>
      <sheetName val="Приложение 3"/>
      <sheetName val="Приложение4"/>
    </sheetNames>
    <sheetDataSet>
      <sheetData sheetId="0">
        <row r="462">
          <cell r="M462">
            <v>97.80000000000001</v>
          </cell>
        </row>
        <row r="463">
          <cell r="M463">
            <v>74.8</v>
          </cell>
        </row>
        <row r="464">
          <cell r="M464">
            <v>76.9</v>
          </cell>
        </row>
        <row r="465">
          <cell r="M465">
            <v>23.4</v>
          </cell>
        </row>
        <row r="466">
          <cell r="M466">
            <v>19.1</v>
          </cell>
        </row>
        <row r="467">
          <cell r="M467">
            <v>23.8</v>
          </cell>
        </row>
        <row r="468">
          <cell r="M468">
            <v>19.1</v>
          </cell>
        </row>
        <row r="469">
          <cell r="M469">
            <v>31.6</v>
          </cell>
        </row>
        <row r="858">
          <cell r="M858">
            <v>416.87</v>
          </cell>
        </row>
        <row r="859">
          <cell r="M859">
            <v>97.82</v>
          </cell>
        </row>
        <row r="860">
          <cell r="M860">
            <v>69.94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:A49"/>
    </sheetView>
  </sheetViews>
  <sheetFormatPr defaultColWidth="9.140625" defaultRowHeight="15"/>
  <cols>
    <col min="1" max="1" width="6.7109375" style="0" customWidth="1"/>
    <col min="2" max="2" width="21.140625" style="0" customWidth="1"/>
    <col min="3" max="3" width="8.7109375" style="0" customWidth="1"/>
    <col min="4" max="4" width="6.421875" style="0" customWidth="1"/>
    <col min="7" max="7" width="6.7109375" style="0" customWidth="1"/>
    <col min="8" max="8" width="8.00390625" style="0" customWidth="1"/>
    <col min="9" max="9" width="7.28125" style="0" customWidth="1"/>
    <col min="10" max="11" width="8.140625" style="0" customWidth="1"/>
  </cols>
  <sheetData>
    <row r="1" spans="1:17" ht="15">
      <c r="A1" s="305" t="s">
        <v>103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7" ht="1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</row>
    <row r="3" spans="1:17" ht="43.5" customHeight="1">
      <c r="A3" s="326" t="s">
        <v>0</v>
      </c>
      <c r="B3" s="329" t="s">
        <v>1</v>
      </c>
      <c r="C3" s="294" t="s">
        <v>2</v>
      </c>
      <c r="D3" s="295"/>
      <c r="E3" s="300" t="s">
        <v>3</v>
      </c>
      <c r="F3" s="300" t="s">
        <v>4</v>
      </c>
      <c r="G3" s="300" t="s">
        <v>5</v>
      </c>
      <c r="H3" s="320" t="s">
        <v>6</v>
      </c>
      <c r="I3" s="321"/>
      <c r="J3" s="314" t="s">
        <v>7</v>
      </c>
      <c r="K3" s="314" t="s">
        <v>15</v>
      </c>
      <c r="L3" s="316" t="s">
        <v>8</v>
      </c>
      <c r="M3" s="317"/>
      <c r="N3" s="318"/>
      <c r="O3" s="316" t="s">
        <v>9</v>
      </c>
      <c r="P3" s="317"/>
      <c r="Q3" s="318"/>
    </row>
    <row r="4" spans="1:17" ht="14.25" customHeight="1">
      <c r="A4" s="327"/>
      <c r="B4" s="330"/>
      <c r="C4" s="296"/>
      <c r="D4" s="297"/>
      <c r="E4" s="301"/>
      <c r="F4" s="301"/>
      <c r="G4" s="301"/>
      <c r="H4" s="322"/>
      <c r="I4" s="323"/>
      <c r="J4" s="319"/>
      <c r="K4" s="319"/>
      <c r="L4" s="307" t="s">
        <v>10</v>
      </c>
      <c r="M4" s="310" t="s">
        <v>16</v>
      </c>
      <c r="N4" s="311"/>
      <c r="O4" s="307" t="s">
        <v>10</v>
      </c>
      <c r="P4" s="310" t="s">
        <v>17</v>
      </c>
      <c r="Q4" s="311"/>
    </row>
    <row r="5" spans="1:17" ht="36" customHeight="1">
      <c r="A5" s="327"/>
      <c r="B5" s="330"/>
      <c r="C5" s="298"/>
      <c r="D5" s="299"/>
      <c r="E5" s="301"/>
      <c r="F5" s="301"/>
      <c r="G5" s="301"/>
      <c r="H5" s="322"/>
      <c r="I5" s="323"/>
      <c r="J5" s="319"/>
      <c r="K5" s="319"/>
      <c r="L5" s="308"/>
      <c r="M5" s="314" t="s">
        <v>11</v>
      </c>
      <c r="N5" s="314" t="s">
        <v>12</v>
      </c>
      <c r="O5" s="312"/>
      <c r="P5" s="314" t="s">
        <v>11</v>
      </c>
      <c r="Q5" s="314" t="s">
        <v>12</v>
      </c>
    </row>
    <row r="6" spans="1:17" ht="27.75">
      <c r="A6" s="328"/>
      <c r="B6" s="331"/>
      <c r="C6" s="153" t="s">
        <v>13</v>
      </c>
      <c r="D6" s="153" t="s">
        <v>14</v>
      </c>
      <c r="E6" s="302"/>
      <c r="F6" s="302"/>
      <c r="G6" s="302"/>
      <c r="H6" s="324"/>
      <c r="I6" s="325"/>
      <c r="J6" s="315"/>
      <c r="K6" s="315"/>
      <c r="L6" s="309"/>
      <c r="M6" s="315"/>
      <c r="N6" s="315"/>
      <c r="O6" s="313"/>
      <c r="P6" s="315"/>
      <c r="Q6" s="315"/>
    </row>
    <row r="7" spans="1:17" ht="14.25" customHeight="1">
      <c r="A7" s="300" t="s">
        <v>230</v>
      </c>
      <c r="B7" s="170">
        <v>2</v>
      </c>
      <c r="C7" s="152">
        <v>3</v>
      </c>
      <c r="D7" s="152">
        <v>4</v>
      </c>
      <c r="E7" s="152">
        <v>4</v>
      </c>
      <c r="F7" s="152">
        <v>5</v>
      </c>
      <c r="G7" s="152">
        <v>6</v>
      </c>
      <c r="H7" s="310">
        <v>7</v>
      </c>
      <c r="I7" s="311"/>
      <c r="J7" s="152">
        <v>9</v>
      </c>
      <c r="K7" s="152"/>
      <c r="L7" s="152"/>
      <c r="M7" s="152"/>
      <c r="N7" s="152"/>
      <c r="O7" s="152"/>
      <c r="P7" s="152"/>
      <c r="Q7" s="152"/>
    </row>
    <row r="8" spans="1:17" ht="15">
      <c r="A8" s="301"/>
      <c r="B8" s="171" t="s">
        <v>36</v>
      </c>
      <c r="C8" s="172">
        <v>38253</v>
      </c>
      <c r="D8" s="173">
        <v>133</v>
      </c>
      <c r="E8" s="174">
        <v>42704</v>
      </c>
      <c r="F8" s="174">
        <v>42735</v>
      </c>
      <c r="G8" s="173">
        <v>17</v>
      </c>
      <c r="H8" s="254">
        <v>17</v>
      </c>
      <c r="I8" s="255"/>
      <c r="J8" s="175">
        <v>476.6</v>
      </c>
      <c r="K8" s="175">
        <v>236.3</v>
      </c>
      <c r="L8" s="173">
        <v>9</v>
      </c>
      <c r="M8" s="173">
        <v>3</v>
      </c>
      <c r="N8" s="173">
        <v>6</v>
      </c>
      <c r="O8" s="175">
        <v>420.4</v>
      </c>
      <c r="P8" s="175">
        <v>125.6</v>
      </c>
      <c r="Q8" s="175">
        <v>294.8</v>
      </c>
    </row>
    <row r="9" spans="1:17" ht="15">
      <c r="A9" s="302"/>
      <c r="B9" s="171" t="s">
        <v>37</v>
      </c>
      <c r="C9" s="172">
        <v>38253</v>
      </c>
      <c r="D9" s="173">
        <v>132</v>
      </c>
      <c r="E9" s="174">
        <v>42704</v>
      </c>
      <c r="F9" s="174">
        <v>42735</v>
      </c>
      <c r="G9" s="173">
        <v>29</v>
      </c>
      <c r="H9" s="254">
        <v>29</v>
      </c>
      <c r="I9" s="255"/>
      <c r="J9" s="175">
        <v>471.3</v>
      </c>
      <c r="K9" s="175">
        <v>311</v>
      </c>
      <c r="L9" s="173">
        <v>12</v>
      </c>
      <c r="M9" s="173">
        <v>3</v>
      </c>
      <c r="N9" s="173">
        <v>9</v>
      </c>
      <c r="O9" s="175">
        <v>471.3</v>
      </c>
      <c r="P9" s="175">
        <v>98.9</v>
      </c>
      <c r="Q9" s="175">
        <v>372.4</v>
      </c>
    </row>
    <row r="10" spans="1:17" ht="15">
      <c r="A10" s="301"/>
      <c r="B10" s="176" t="s">
        <v>101</v>
      </c>
      <c r="C10" s="177">
        <v>41941</v>
      </c>
      <c r="D10" s="178">
        <v>20</v>
      </c>
      <c r="E10" s="179">
        <v>43434</v>
      </c>
      <c r="F10" s="179">
        <v>43465</v>
      </c>
      <c r="G10" s="178">
        <v>5</v>
      </c>
      <c r="H10" s="254">
        <v>5</v>
      </c>
      <c r="I10" s="255"/>
      <c r="J10" s="180">
        <v>115.5</v>
      </c>
      <c r="K10" s="180">
        <v>75.7</v>
      </c>
      <c r="L10" s="178">
        <v>3</v>
      </c>
      <c r="M10" s="178">
        <v>0</v>
      </c>
      <c r="N10" s="178">
        <v>3</v>
      </c>
      <c r="O10" s="180">
        <v>87.5</v>
      </c>
      <c r="P10" s="180">
        <v>0</v>
      </c>
      <c r="Q10" s="180">
        <v>87.5</v>
      </c>
    </row>
    <row r="11" spans="1:17" ht="15">
      <c r="A11" s="302"/>
      <c r="B11" s="176" t="s">
        <v>102</v>
      </c>
      <c r="C11" s="177">
        <v>41941</v>
      </c>
      <c r="D11" s="178">
        <v>21</v>
      </c>
      <c r="E11" s="179">
        <v>43434</v>
      </c>
      <c r="F11" s="179">
        <v>43465</v>
      </c>
      <c r="G11" s="178">
        <v>17</v>
      </c>
      <c r="H11" s="254">
        <v>17</v>
      </c>
      <c r="I11" s="255"/>
      <c r="J11" s="180">
        <v>370.9</v>
      </c>
      <c r="K11" s="180">
        <v>253.2</v>
      </c>
      <c r="L11" s="178">
        <v>8</v>
      </c>
      <c r="M11" s="178">
        <v>3</v>
      </c>
      <c r="N11" s="178">
        <v>5</v>
      </c>
      <c r="O11" s="180">
        <v>370.9</v>
      </c>
      <c r="P11" s="180">
        <v>137</v>
      </c>
      <c r="Q11" s="180">
        <v>233.9</v>
      </c>
    </row>
    <row r="12" spans="1:17" ht="15.75" thickBot="1">
      <c r="A12" s="181"/>
      <c r="B12" s="182" t="s">
        <v>224</v>
      </c>
      <c r="C12" s="183"/>
      <c r="D12" s="183"/>
      <c r="E12" s="183"/>
      <c r="F12" s="183"/>
      <c r="G12" s="184">
        <f>G8+G9+G10+G11</f>
        <v>68</v>
      </c>
      <c r="H12" s="290">
        <f>H8+H9+H10+H11</f>
        <v>68</v>
      </c>
      <c r="I12" s="291"/>
      <c r="J12" s="185">
        <f>J8+J9+J10+J11</f>
        <v>1434.3000000000002</v>
      </c>
      <c r="K12" s="185">
        <f aca="true" t="shared" si="0" ref="K12:Q12">K8+K9+K10+K11</f>
        <v>876.2</v>
      </c>
      <c r="L12" s="185">
        <f t="shared" si="0"/>
        <v>32</v>
      </c>
      <c r="M12" s="185">
        <f t="shared" si="0"/>
        <v>9</v>
      </c>
      <c r="N12" s="185">
        <f t="shared" si="0"/>
        <v>23</v>
      </c>
      <c r="O12" s="185">
        <f t="shared" si="0"/>
        <v>1350.1</v>
      </c>
      <c r="P12" s="185">
        <f t="shared" si="0"/>
        <v>361.5</v>
      </c>
      <c r="Q12" s="185">
        <f t="shared" si="0"/>
        <v>988.6</v>
      </c>
    </row>
    <row r="13" spans="1:17" ht="15">
      <c r="A13" s="338" t="s">
        <v>231</v>
      </c>
      <c r="B13" s="186" t="s">
        <v>58</v>
      </c>
      <c r="C13" s="157">
        <v>40538</v>
      </c>
      <c r="D13" s="158">
        <v>63</v>
      </c>
      <c r="E13" s="187">
        <v>42704</v>
      </c>
      <c r="F13" s="187">
        <v>42734</v>
      </c>
      <c r="G13" s="188">
        <v>5</v>
      </c>
      <c r="H13" s="292">
        <v>5</v>
      </c>
      <c r="I13" s="293"/>
      <c r="J13" s="188">
        <v>264.4</v>
      </c>
      <c r="K13" s="188">
        <v>160.1</v>
      </c>
      <c r="L13" s="188">
        <v>5</v>
      </c>
      <c r="M13" s="188">
        <v>4</v>
      </c>
      <c r="N13" s="188">
        <v>1</v>
      </c>
      <c r="O13" s="188">
        <v>178.4</v>
      </c>
      <c r="P13" s="188">
        <v>129.9</v>
      </c>
      <c r="Q13" s="188">
        <v>48.5</v>
      </c>
    </row>
    <row r="14" spans="1:17" ht="23.25">
      <c r="A14" s="339"/>
      <c r="B14" s="189" t="s">
        <v>59</v>
      </c>
      <c r="C14" s="190">
        <v>38344</v>
      </c>
      <c r="D14" s="191">
        <v>85</v>
      </c>
      <c r="E14" s="187">
        <v>42704</v>
      </c>
      <c r="F14" s="187">
        <v>42734</v>
      </c>
      <c r="G14" s="192">
        <v>3</v>
      </c>
      <c r="H14" s="258">
        <v>3</v>
      </c>
      <c r="I14" s="259"/>
      <c r="J14" s="192">
        <v>179.9</v>
      </c>
      <c r="K14" s="192">
        <v>132.7</v>
      </c>
      <c r="L14" s="192">
        <v>2</v>
      </c>
      <c r="M14" s="192">
        <v>0</v>
      </c>
      <c r="N14" s="192">
        <v>2</v>
      </c>
      <c r="O14" s="192">
        <v>74.7</v>
      </c>
      <c r="P14" s="192">
        <v>0</v>
      </c>
      <c r="Q14" s="192">
        <v>74.7</v>
      </c>
    </row>
    <row r="15" spans="1:17" ht="23.25">
      <c r="A15" s="339"/>
      <c r="B15" s="189" t="s">
        <v>112</v>
      </c>
      <c r="C15" s="190">
        <v>38344</v>
      </c>
      <c r="D15" s="191">
        <v>82</v>
      </c>
      <c r="E15" s="187">
        <v>42704</v>
      </c>
      <c r="F15" s="187">
        <v>42734</v>
      </c>
      <c r="G15" s="192">
        <v>7</v>
      </c>
      <c r="H15" s="258">
        <v>7</v>
      </c>
      <c r="I15" s="259"/>
      <c r="J15" s="192">
        <v>407.7</v>
      </c>
      <c r="K15" s="192">
        <v>278.4</v>
      </c>
      <c r="L15" s="192">
        <v>3</v>
      </c>
      <c r="M15" s="192">
        <v>0</v>
      </c>
      <c r="N15" s="192">
        <v>3</v>
      </c>
      <c r="O15" s="192">
        <v>155.9</v>
      </c>
      <c r="P15" s="192">
        <v>0</v>
      </c>
      <c r="Q15" s="192">
        <v>155.9</v>
      </c>
    </row>
    <row r="16" spans="1:17" ht="23.25">
      <c r="A16" s="339"/>
      <c r="B16" s="189" t="s">
        <v>60</v>
      </c>
      <c r="C16" s="190">
        <v>38328</v>
      </c>
      <c r="D16" s="191">
        <v>68</v>
      </c>
      <c r="E16" s="187">
        <v>42704</v>
      </c>
      <c r="F16" s="193">
        <v>42734</v>
      </c>
      <c r="G16" s="194">
        <v>16</v>
      </c>
      <c r="H16" s="258">
        <v>16</v>
      </c>
      <c r="I16" s="259"/>
      <c r="J16" s="194">
        <v>148.2</v>
      </c>
      <c r="K16" s="194">
        <v>89.7</v>
      </c>
      <c r="L16" s="194">
        <v>2</v>
      </c>
      <c r="M16" s="194">
        <v>0</v>
      </c>
      <c r="N16" s="194">
        <v>2</v>
      </c>
      <c r="O16" s="194">
        <v>92.7</v>
      </c>
      <c r="P16" s="194">
        <v>0</v>
      </c>
      <c r="Q16" s="194">
        <v>92.7</v>
      </c>
    </row>
    <row r="17" spans="1:17" ht="23.25">
      <c r="A17" s="339"/>
      <c r="B17" s="189" t="s">
        <v>61</v>
      </c>
      <c r="C17" s="190">
        <v>38344</v>
      </c>
      <c r="D17" s="191">
        <v>81</v>
      </c>
      <c r="E17" s="187">
        <v>42704</v>
      </c>
      <c r="F17" s="187">
        <v>42734</v>
      </c>
      <c r="G17" s="192">
        <v>10</v>
      </c>
      <c r="H17" s="258">
        <v>10</v>
      </c>
      <c r="I17" s="259"/>
      <c r="J17" s="192">
        <v>419.8</v>
      </c>
      <c r="K17" s="192">
        <v>285.1</v>
      </c>
      <c r="L17" s="192">
        <v>3</v>
      </c>
      <c r="M17" s="192">
        <v>0</v>
      </c>
      <c r="N17" s="192">
        <v>3</v>
      </c>
      <c r="O17" s="192">
        <v>115.9</v>
      </c>
      <c r="P17" s="192">
        <v>0</v>
      </c>
      <c r="Q17" s="192">
        <v>115.9</v>
      </c>
    </row>
    <row r="18" spans="1:17" ht="23.25">
      <c r="A18" s="339"/>
      <c r="B18" s="195" t="s">
        <v>113</v>
      </c>
      <c r="C18" s="196">
        <v>38713</v>
      </c>
      <c r="D18" s="197">
        <v>61</v>
      </c>
      <c r="E18" s="193">
        <v>42704</v>
      </c>
      <c r="F18" s="193">
        <v>42734</v>
      </c>
      <c r="G18" s="194">
        <v>5</v>
      </c>
      <c r="H18" s="258">
        <v>5</v>
      </c>
      <c r="I18" s="259"/>
      <c r="J18" s="194">
        <v>150.5</v>
      </c>
      <c r="K18" s="194">
        <v>60.4</v>
      </c>
      <c r="L18" s="194">
        <v>2</v>
      </c>
      <c r="M18" s="194">
        <v>0</v>
      </c>
      <c r="N18" s="194">
        <v>2</v>
      </c>
      <c r="O18" s="194">
        <v>80.8</v>
      </c>
      <c r="P18" s="194">
        <v>0</v>
      </c>
      <c r="Q18" s="194">
        <v>80.8</v>
      </c>
    </row>
    <row r="19" spans="1:17" ht="23.25">
      <c r="A19" s="339"/>
      <c r="B19" s="189" t="s">
        <v>62</v>
      </c>
      <c r="C19" s="190">
        <v>38713</v>
      </c>
      <c r="D19" s="191">
        <v>59</v>
      </c>
      <c r="E19" s="187">
        <v>42704</v>
      </c>
      <c r="F19" s="187">
        <v>42734</v>
      </c>
      <c r="G19" s="192">
        <v>16</v>
      </c>
      <c r="H19" s="258">
        <v>16</v>
      </c>
      <c r="I19" s="259"/>
      <c r="J19" s="192">
        <v>247</v>
      </c>
      <c r="K19" s="192">
        <v>147.9</v>
      </c>
      <c r="L19" s="192">
        <v>4</v>
      </c>
      <c r="M19" s="192">
        <v>0</v>
      </c>
      <c r="N19" s="192">
        <v>4</v>
      </c>
      <c r="O19" s="192">
        <v>247</v>
      </c>
      <c r="P19" s="192">
        <v>0</v>
      </c>
      <c r="Q19" s="192">
        <v>247</v>
      </c>
    </row>
    <row r="20" spans="1:17" ht="15">
      <c r="A20" s="339"/>
      <c r="B20" s="198" t="s">
        <v>63</v>
      </c>
      <c r="C20" s="199">
        <v>41409</v>
      </c>
      <c r="D20" s="200">
        <v>5</v>
      </c>
      <c r="E20" s="256" t="s">
        <v>98</v>
      </c>
      <c r="F20" s="257"/>
      <c r="G20" s="201">
        <v>31</v>
      </c>
      <c r="H20" s="260">
        <v>31</v>
      </c>
      <c r="I20" s="261"/>
      <c r="J20" s="201">
        <v>679.8</v>
      </c>
      <c r="K20" s="201">
        <v>464.2</v>
      </c>
      <c r="L20" s="202">
        <v>15</v>
      </c>
      <c r="M20" s="202">
        <v>0</v>
      </c>
      <c r="N20" s="202">
        <v>15</v>
      </c>
      <c r="O20" s="201">
        <v>506.2</v>
      </c>
      <c r="P20" s="203">
        <v>0</v>
      </c>
      <c r="Q20" s="201">
        <v>506.2</v>
      </c>
    </row>
    <row r="21" spans="1:17" ht="24" thickBot="1">
      <c r="A21" s="339"/>
      <c r="B21" s="204" t="s">
        <v>64</v>
      </c>
      <c r="C21" s="205">
        <v>41409</v>
      </c>
      <c r="D21" s="206">
        <v>6</v>
      </c>
      <c r="E21" s="285"/>
      <c r="F21" s="286"/>
      <c r="G21" s="207">
        <v>24</v>
      </c>
      <c r="H21" s="256">
        <v>24</v>
      </c>
      <c r="I21" s="257"/>
      <c r="J21" s="207">
        <v>975</v>
      </c>
      <c r="K21" s="207">
        <v>602.2</v>
      </c>
      <c r="L21" s="208">
        <v>11</v>
      </c>
      <c r="M21" s="208">
        <v>0</v>
      </c>
      <c r="N21" s="208">
        <v>11</v>
      </c>
      <c r="O21" s="207">
        <v>439.7</v>
      </c>
      <c r="P21" s="209">
        <v>0</v>
      </c>
      <c r="Q21" s="207">
        <v>439.7</v>
      </c>
    </row>
    <row r="22" spans="1:17" ht="15">
      <c r="A22" s="339"/>
      <c r="B22" s="336" t="s">
        <v>65</v>
      </c>
      <c r="C22" s="210" t="s">
        <v>94</v>
      </c>
      <c r="D22" s="210"/>
      <c r="E22" s="210"/>
      <c r="F22" s="210"/>
      <c r="G22" s="211">
        <f>G23+G19+G20</f>
        <v>109</v>
      </c>
      <c r="H22" s="343">
        <v>109</v>
      </c>
      <c r="I22" s="344"/>
      <c r="J22" s="211">
        <f>J23+J20+J21</f>
        <v>3472.3</v>
      </c>
      <c r="K22" s="211">
        <f aca="true" t="shared" si="1" ref="K22:Q22">K23+K20+K21</f>
        <v>2220.7</v>
      </c>
      <c r="L22" s="211">
        <f t="shared" si="1"/>
        <v>47</v>
      </c>
      <c r="M22" s="211">
        <f t="shared" si="1"/>
        <v>4</v>
      </c>
      <c r="N22" s="211">
        <f t="shared" si="1"/>
        <v>43</v>
      </c>
      <c r="O22" s="211">
        <f t="shared" si="1"/>
        <v>1891.3</v>
      </c>
      <c r="P22" s="211">
        <f t="shared" si="1"/>
        <v>129.9</v>
      </c>
      <c r="Q22" s="211">
        <f t="shared" si="1"/>
        <v>1761.4</v>
      </c>
    </row>
    <row r="23" spans="1:17" ht="15.75" thickBot="1">
      <c r="A23" s="340"/>
      <c r="B23" s="337"/>
      <c r="C23" s="341" t="s">
        <v>66</v>
      </c>
      <c r="D23" s="342"/>
      <c r="E23" s="342"/>
      <c r="F23" s="342"/>
      <c r="G23" s="183">
        <f>G13+G14+G15+G16+G17+G18+G19</f>
        <v>62</v>
      </c>
      <c r="H23" s="266">
        <f>H13+H14+H15+H16+H17+H18+H19</f>
        <v>62</v>
      </c>
      <c r="I23" s="267"/>
      <c r="J23" s="183">
        <f>J13+J14+J15+J16+J17+J18+J19</f>
        <v>1817.5</v>
      </c>
      <c r="K23" s="183">
        <f>K13+K14+K15+K16+K17+K18+K19</f>
        <v>1154.3</v>
      </c>
      <c r="L23" s="183">
        <f aca="true" t="shared" si="2" ref="L23:Q23">L13+L14+L15+L16+L17+L18+L19</f>
        <v>21</v>
      </c>
      <c r="M23" s="183">
        <f t="shared" si="2"/>
        <v>4</v>
      </c>
      <c r="N23" s="183">
        <f t="shared" si="2"/>
        <v>17</v>
      </c>
      <c r="O23" s="183">
        <f t="shared" si="2"/>
        <v>945.4</v>
      </c>
      <c r="P23" s="183">
        <f t="shared" si="2"/>
        <v>129.9</v>
      </c>
      <c r="Q23" s="183">
        <f t="shared" si="2"/>
        <v>815.5</v>
      </c>
    </row>
    <row r="24" spans="1:17" ht="33.75">
      <c r="A24" s="333" t="s">
        <v>232</v>
      </c>
      <c r="B24" s="154" t="s">
        <v>226</v>
      </c>
      <c r="C24" s="212">
        <v>39055</v>
      </c>
      <c r="D24" s="213">
        <v>45</v>
      </c>
      <c r="E24" s="214" t="s">
        <v>114</v>
      </c>
      <c r="F24" s="215">
        <v>42736</v>
      </c>
      <c r="G24" s="216">
        <v>14</v>
      </c>
      <c r="H24" s="274">
        <v>14</v>
      </c>
      <c r="I24" s="275"/>
      <c r="J24" s="216">
        <v>384.49</v>
      </c>
      <c r="K24" s="216">
        <v>261.2</v>
      </c>
      <c r="L24" s="216">
        <v>7</v>
      </c>
      <c r="M24" s="216">
        <v>1</v>
      </c>
      <c r="N24" s="216">
        <v>6</v>
      </c>
      <c r="O24" s="216">
        <v>323.2</v>
      </c>
      <c r="P24" s="216">
        <v>54.3</v>
      </c>
      <c r="Q24" s="216">
        <v>268.9</v>
      </c>
    </row>
    <row r="25" spans="1:17" ht="33.75">
      <c r="A25" s="334"/>
      <c r="B25" s="155" t="s">
        <v>227</v>
      </c>
      <c r="C25" s="217">
        <v>41115</v>
      </c>
      <c r="D25" s="218">
        <v>14</v>
      </c>
      <c r="E25" s="219" t="s">
        <v>115</v>
      </c>
      <c r="F25" s="219">
        <v>43466</v>
      </c>
      <c r="G25" s="173">
        <v>1</v>
      </c>
      <c r="H25" s="264">
        <v>1</v>
      </c>
      <c r="I25" s="265"/>
      <c r="J25" s="173">
        <v>74.6</v>
      </c>
      <c r="K25" s="173">
        <v>25.8</v>
      </c>
      <c r="L25" s="173">
        <v>1</v>
      </c>
      <c r="M25" s="173">
        <v>0</v>
      </c>
      <c r="N25" s="173">
        <v>1</v>
      </c>
      <c r="O25" s="173">
        <v>51.3</v>
      </c>
      <c r="P25" s="173">
        <v>0</v>
      </c>
      <c r="Q25" s="173">
        <v>51.3</v>
      </c>
    </row>
    <row r="26" spans="1:17" ht="22.5">
      <c r="A26" s="334"/>
      <c r="B26" s="155" t="s">
        <v>228</v>
      </c>
      <c r="C26" s="217">
        <v>41401</v>
      </c>
      <c r="D26" s="218">
        <v>4</v>
      </c>
      <c r="E26" s="219" t="s">
        <v>115</v>
      </c>
      <c r="F26" s="219">
        <v>43466</v>
      </c>
      <c r="G26" s="173">
        <v>2</v>
      </c>
      <c r="H26" s="264">
        <v>2</v>
      </c>
      <c r="I26" s="265"/>
      <c r="J26" s="173">
        <v>31.8</v>
      </c>
      <c r="K26" s="173">
        <v>18</v>
      </c>
      <c r="L26" s="173">
        <v>1</v>
      </c>
      <c r="M26" s="173">
        <v>0</v>
      </c>
      <c r="N26" s="173">
        <v>1</v>
      </c>
      <c r="O26" s="173">
        <v>31.8</v>
      </c>
      <c r="P26" s="173">
        <v>0</v>
      </c>
      <c r="Q26" s="173">
        <v>31.8</v>
      </c>
    </row>
    <row r="27" spans="1:17" ht="22.5">
      <c r="A27" s="334"/>
      <c r="B27" s="155" t="s">
        <v>229</v>
      </c>
      <c r="C27" s="217">
        <v>36900</v>
      </c>
      <c r="D27" s="218">
        <v>26</v>
      </c>
      <c r="E27" s="219" t="s">
        <v>115</v>
      </c>
      <c r="F27" s="219">
        <v>43466</v>
      </c>
      <c r="G27" s="173">
        <v>14</v>
      </c>
      <c r="H27" s="264">
        <v>14</v>
      </c>
      <c r="I27" s="265"/>
      <c r="J27" s="173">
        <v>167.4</v>
      </c>
      <c r="K27" s="173">
        <v>167.4</v>
      </c>
      <c r="L27" s="173">
        <v>4</v>
      </c>
      <c r="M27" s="173">
        <v>0</v>
      </c>
      <c r="N27" s="173">
        <v>4</v>
      </c>
      <c r="O27" s="173">
        <v>167.4</v>
      </c>
      <c r="P27" s="173">
        <v>0</v>
      </c>
      <c r="Q27" s="173">
        <v>167.4</v>
      </c>
    </row>
    <row r="28" spans="1:17" ht="15.75" thickBot="1">
      <c r="A28" s="335"/>
      <c r="B28" s="220" t="s">
        <v>67</v>
      </c>
      <c r="C28" s="287" t="s">
        <v>233</v>
      </c>
      <c r="D28" s="288"/>
      <c r="E28" s="288"/>
      <c r="F28" s="289"/>
      <c r="G28" s="183">
        <f>G24+G25+G26+G27</f>
        <v>31</v>
      </c>
      <c r="H28" s="266">
        <f>H24+H25+H26+H27</f>
        <v>31</v>
      </c>
      <c r="I28" s="267"/>
      <c r="J28" s="183">
        <f>J24+J25+J26+J27</f>
        <v>658.2900000000001</v>
      </c>
      <c r="K28" s="183">
        <f aca="true" t="shared" si="3" ref="K28:Q28">K24+K25+K26+K27</f>
        <v>472.4</v>
      </c>
      <c r="L28" s="183">
        <f t="shared" si="3"/>
        <v>13</v>
      </c>
      <c r="M28" s="183">
        <f t="shared" si="3"/>
        <v>1</v>
      </c>
      <c r="N28" s="183">
        <f t="shared" si="3"/>
        <v>12</v>
      </c>
      <c r="O28" s="183">
        <f t="shared" si="3"/>
        <v>573.7</v>
      </c>
      <c r="P28" s="183">
        <f t="shared" si="3"/>
        <v>54.3</v>
      </c>
      <c r="Q28" s="183">
        <f t="shared" si="3"/>
        <v>519.4</v>
      </c>
    </row>
    <row r="29" spans="1:17" ht="15">
      <c r="A29" s="280" t="s">
        <v>106</v>
      </c>
      <c r="B29" s="156" t="s">
        <v>68</v>
      </c>
      <c r="C29" s="157">
        <v>41747</v>
      </c>
      <c r="D29" s="158">
        <v>1</v>
      </c>
      <c r="E29" s="159" t="s">
        <v>105</v>
      </c>
      <c r="F29" s="160">
        <v>2020</v>
      </c>
      <c r="G29" s="151">
        <v>27</v>
      </c>
      <c r="H29" s="274">
        <v>27</v>
      </c>
      <c r="I29" s="275"/>
      <c r="J29" s="151">
        <v>390.91</v>
      </c>
      <c r="K29" s="151">
        <v>272.1</v>
      </c>
      <c r="L29" s="151">
        <v>11</v>
      </c>
      <c r="M29" s="151">
        <v>2</v>
      </c>
      <c r="N29" s="151">
        <v>9</v>
      </c>
      <c r="O29" s="151">
        <v>390.91</v>
      </c>
      <c r="P29" s="151">
        <v>91.6</v>
      </c>
      <c r="Q29" s="151">
        <v>299.31</v>
      </c>
    </row>
    <row r="30" spans="1:17" ht="15">
      <c r="A30" s="281"/>
      <c r="B30" s="161" t="s">
        <v>69</v>
      </c>
      <c r="C30" s="159">
        <v>41747</v>
      </c>
      <c r="D30" s="162">
        <v>2</v>
      </c>
      <c r="E30" s="159" t="s">
        <v>105</v>
      </c>
      <c r="F30" s="160">
        <v>2020</v>
      </c>
      <c r="G30" s="162">
        <v>30</v>
      </c>
      <c r="H30" s="262">
        <v>30</v>
      </c>
      <c r="I30" s="263"/>
      <c r="J30" s="162">
        <v>485.41</v>
      </c>
      <c r="K30" s="162">
        <v>318.5</v>
      </c>
      <c r="L30" s="162">
        <v>12</v>
      </c>
      <c r="M30" s="162">
        <v>1</v>
      </c>
      <c r="N30" s="162">
        <v>11</v>
      </c>
      <c r="O30" s="162">
        <v>366.25</v>
      </c>
      <c r="P30" s="162">
        <v>54.3</v>
      </c>
      <c r="Q30" s="162">
        <v>311.95</v>
      </c>
    </row>
    <row r="31" spans="1:17" ht="15">
      <c r="A31" s="281"/>
      <c r="B31" s="163" t="s">
        <v>70</v>
      </c>
      <c r="C31" s="159">
        <v>41747</v>
      </c>
      <c r="D31" s="162">
        <v>3</v>
      </c>
      <c r="E31" s="159" t="s">
        <v>105</v>
      </c>
      <c r="F31" s="160">
        <v>2020</v>
      </c>
      <c r="G31" s="162">
        <v>35</v>
      </c>
      <c r="H31" s="262">
        <v>35</v>
      </c>
      <c r="I31" s="263"/>
      <c r="J31" s="162">
        <v>387.52</v>
      </c>
      <c r="K31" s="164">
        <v>264.9</v>
      </c>
      <c r="L31" s="164">
        <v>10</v>
      </c>
      <c r="M31" s="164">
        <v>2</v>
      </c>
      <c r="N31" s="164">
        <v>8</v>
      </c>
      <c r="O31" s="165">
        <v>343.91</v>
      </c>
      <c r="P31" s="164">
        <v>66.6</v>
      </c>
      <c r="Q31" s="164">
        <v>277.31</v>
      </c>
    </row>
    <row r="32" spans="1:17" ht="15">
      <c r="A32" s="281"/>
      <c r="B32" s="163" t="s">
        <v>71</v>
      </c>
      <c r="C32" s="159">
        <v>41747</v>
      </c>
      <c r="D32" s="162">
        <v>4</v>
      </c>
      <c r="E32" s="159" t="s">
        <v>105</v>
      </c>
      <c r="F32" s="160">
        <v>2020</v>
      </c>
      <c r="G32" s="162">
        <v>19</v>
      </c>
      <c r="H32" s="262">
        <v>19</v>
      </c>
      <c r="I32" s="263"/>
      <c r="J32" s="162">
        <v>360.7</v>
      </c>
      <c r="K32" s="162">
        <v>234.7</v>
      </c>
      <c r="L32" s="162">
        <v>8</v>
      </c>
      <c r="M32" s="164">
        <v>1</v>
      </c>
      <c r="N32" s="164">
        <v>7</v>
      </c>
      <c r="O32" s="162">
        <v>307.12</v>
      </c>
      <c r="P32" s="164">
        <v>39.49</v>
      </c>
      <c r="Q32" s="164">
        <v>267.63</v>
      </c>
    </row>
    <row r="33" spans="1:17" ht="15">
      <c r="A33" s="281"/>
      <c r="B33" s="163" t="s">
        <v>72</v>
      </c>
      <c r="C33" s="159">
        <v>41747</v>
      </c>
      <c r="D33" s="162">
        <v>5</v>
      </c>
      <c r="E33" s="159" t="s">
        <v>105</v>
      </c>
      <c r="F33" s="160">
        <v>2020</v>
      </c>
      <c r="G33" s="162">
        <v>17</v>
      </c>
      <c r="H33" s="262">
        <v>17</v>
      </c>
      <c r="I33" s="263"/>
      <c r="J33" s="162">
        <v>392.49</v>
      </c>
      <c r="K33" s="162">
        <v>266.7</v>
      </c>
      <c r="L33" s="162">
        <v>8</v>
      </c>
      <c r="M33" s="164">
        <v>0</v>
      </c>
      <c r="N33" s="164">
        <v>8</v>
      </c>
      <c r="O33" s="162">
        <v>327.26</v>
      </c>
      <c r="P33" s="164">
        <v>0</v>
      </c>
      <c r="Q33" s="164">
        <v>327.26</v>
      </c>
    </row>
    <row r="34" spans="1:17" ht="15">
      <c r="A34" s="281"/>
      <c r="B34" s="163" t="s">
        <v>73</v>
      </c>
      <c r="C34" s="159">
        <v>41747</v>
      </c>
      <c r="D34" s="162">
        <v>6</v>
      </c>
      <c r="E34" s="159" t="s">
        <v>105</v>
      </c>
      <c r="F34" s="160">
        <v>2020</v>
      </c>
      <c r="G34" s="162">
        <v>14</v>
      </c>
      <c r="H34" s="262">
        <v>14</v>
      </c>
      <c r="I34" s="263"/>
      <c r="J34" s="162">
        <v>345</v>
      </c>
      <c r="K34" s="162">
        <v>236.7</v>
      </c>
      <c r="L34" s="162">
        <v>7</v>
      </c>
      <c r="M34" s="164">
        <v>1</v>
      </c>
      <c r="N34" s="164">
        <v>6</v>
      </c>
      <c r="O34" s="162">
        <v>257.59</v>
      </c>
      <c r="P34" s="164">
        <v>52.62</v>
      </c>
      <c r="Q34" s="164">
        <v>204.97</v>
      </c>
    </row>
    <row r="35" spans="1:17" ht="15">
      <c r="A35" s="281"/>
      <c r="B35" s="163" t="s">
        <v>74</v>
      </c>
      <c r="C35" s="159">
        <v>41747</v>
      </c>
      <c r="D35" s="162">
        <v>7</v>
      </c>
      <c r="E35" s="159" t="s">
        <v>105</v>
      </c>
      <c r="F35" s="160">
        <v>2020</v>
      </c>
      <c r="G35" s="162">
        <v>16</v>
      </c>
      <c r="H35" s="262">
        <v>16</v>
      </c>
      <c r="I35" s="263"/>
      <c r="J35" s="162">
        <v>396.1</v>
      </c>
      <c r="K35" s="162">
        <v>236.7</v>
      </c>
      <c r="L35" s="162">
        <v>6</v>
      </c>
      <c r="M35" s="164">
        <v>4</v>
      </c>
      <c r="N35" s="164">
        <v>2</v>
      </c>
      <c r="O35" s="162">
        <v>305.54</v>
      </c>
      <c r="P35" s="164">
        <v>174.38</v>
      </c>
      <c r="Q35" s="164">
        <v>131.16</v>
      </c>
    </row>
    <row r="36" spans="1:17" ht="15">
      <c r="A36" s="281"/>
      <c r="B36" s="163" t="s">
        <v>75</v>
      </c>
      <c r="C36" s="159">
        <v>41747</v>
      </c>
      <c r="D36" s="162">
        <v>8</v>
      </c>
      <c r="E36" s="159" t="s">
        <v>105</v>
      </c>
      <c r="F36" s="160">
        <v>2020</v>
      </c>
      <c r="G36" s="162">
        <v>23</v>
      </c>
      <c r="H36" s="262">
        <v>23</v>
      </c>
      <c r="I36" s="263"/>
      <c r="J36" s="162">
        <v>349.13</v>
      </c>
      <c r="K36" s="162">
        <v>232.3</v>
      </c>
      <c r="L36" s="162">
        <v>10</v>
      </c>
      <c r="M36" s="164">
        <v>1</v>
      </c>
      <c r="N36" s="164">
        <v>9</v>
      </c>
      <c r="O36" s="162">
        <v>349.13</v>
      </c>
      <c r="P36" s="164">
        <v>39.3</v>
      </c>
      <c r="Q36" s="164">
        <v>309.83</v>
      </c>
    </row>
    <row r="37" spans="1:17" ht="15">
      <c r="A37" s="281"/>
      <c r="B37" s="163" t="s">
        <v>76</v>
      </c>
      <c r="C37" s="159">
        <v>41747</v>
      </c>
      <c r="D37" s="162">
        <v>9</v>
      </c>
      <c r="E37" s="159" t="s">
        <v>105</v>
      </c>
      <c r="F37" s="160">
        <v>2020</v>
      </c>
      <c r="G37" s="162">
        <v>32</v>
      </c>
      <c r="H37" s="262">
        <v>32</v>
      </c>
      <c r="I37" s="263"/>
      <c r="J37" s="162">
        <v>347.72</v>
      </c>
      <c r="K37" s="162">
        <v>232.3</v>
      </c>
      <c r="L37" s="162">
        <v>7</v>
      </c>
      <c r="M37" s="164">
        <v>2</v>
      </c>
      <c r="N37" s="164">
        <v>5</v>
      </c>
      <c r="O37" s="162">
        <v>257.15</v>
      </c>
      <c r="P37" s="164">
        <v>58.28</v>
      </c>
      <c r="Q37" s="164">
        <v>198.87</v>
      </c>
    </row>
    <row r="38" spans="1:17" ht="15">
      <c r="A38" s="281"/>
      <c r="B38" s="163" t="s">
        <v>77</v>
      </c>
      <c r="C38" s="159">
        <v>41747</v>
      </c>
      <c r="D38" s="162">
        <v>10</v>
      </c>
      <c r="E38" s="159" t="s">
        <v>105</v>
      </c>
      <c r="F38" s="160">
        <v>2020</v>
      </c>
      <c r="G38" s="162">
        <v>11</v>
      </c>
      <c r="H38" s="262">
        <v>11</v>
      </c>
      <c r="I38" s="263"/>
      <c r="J38" s="162">
        <v>351.64</v>
      </c>
      <c r="K38" s="162">
        <v>234.73</v>
      </c>
      <c r="L38" s="162">
        <v>6</v>
      </c>
      <c r="M38" s="164">
        <v>2</v>
      </c>
      <c r="N38" s="164">
        <v>4</v>
      </c>
      <c r="O38" s="162">
        <v>270.62</v>
      </c>
      <c r="P38" s="164">
        <v>83</v>
      </c>
      <c r="Q38" s="164">
        <v>187.62</v>
      </c>
    </row>
    <row r="39" spans="1:17" ht="15">
      <c r="A39" s="281"/>
      <c r="B39" s="163" t="s">
        <v>78</v>
      </c>
      <c r="C39" s="159">
        <v>41747</v>
      </c>
      <c r="D39" s="162">
        <v>11</v>
      </c>
      <c r="E39" s="159" t="s">
        <v>105</v>
      </c>
      <c r="F39" s="160">
        <v>2020</v>
      </c>
      <c r="G39" s="162">
        <v>13</v>
      </c>
      <c r="H39" s="262">
        <v>13</v>
      </c>
      <c r="I39" s="263"/>
      <c r="J39" s="162">
        <v>345.22</v>
      </c>
      <c r="K39" s="162">
        <v>232.2</v>
      </c>
      <c r="L39" s="162">
        <v>5</v>
      </c>
      <c r="M39" s="164">
        <v>0</v>
      </c>
      <c r="N39" s="164">
        <v>5</v>
      </c>
      <c r="O39" s="162">
        <v>203.77</v>
      </c>
      <c r="P39" s="164">
        <v>0</v>
      </c>
      <c r="Q39" s="164">
        <v>203.77</v>
      </c>
    </row>
    <row r="40" spans="1:17" ht="15">
      <c r="A40" s="281"/>
      <c r="B40" s="163" t="s">
        <v>79</v>
      </c>
      <c r="C40" s="159">
        <v>41747</v>
      </c>
      <c r="D40" s="162">
        <v>12</v>
      </c>
      <c r="E40" s="159" t="s">
        <v>105</v>
      </c>
      <c r="F40" s="160">
        <v>2020</v>
      </c>
      <c r="G40" s="162">
        <v>20</v>
      </c>
      <c r="H40" s="262">
        <v>20</v>
      </c>
      <c r="I40" s="263"/>
      <c r="J40" s="162">
        <v>336.85</v>
      </c>
      <c r="K40" s="162">
        <v>226.5</v>
      </c>
      <c r="L40" s="162">
        <v>6</v>
      </c>
      <c r="M40" s="164">
        <v>0</v>
      </c>
      <c r="N40" s="164">
        <v>6</v>
      </c>
      <c r="O40" s="162">
        <v>247.35</v>
      </c>
      <c r="P40" s="164">
        <v>0</v>
      </c>
      <c r="Q40" s="164">
        <v>247.35</v>
      </c>
    </row>
    <row r="41" spans="1:17" ht="15">
      <c r="A41" s="281"/>
      <c r="B41" s="163" t="s">
        <v>80</v>
      </c>
      <c r="C41" s="159">
        <v>41747</v>
      </c>
      <c r="D41" s="162">
        <v>13</v>
      </c>
      <c r="E41" s="159" t="s">
        <v>105</v>
      </c>
      <c r="F41" s="160">
        <v>2020</v>
      </c>
      <c r="G41" s="162">
        <v>12</v>
      </c>
      <c r="H41" s="262">
        <v>12</v>
      </c>
      <c r="I41" s="263"/>
      <c r="J41" s="162">
        <v>339.93</v>
      </c>
      <c r="K41" s="162">
        <v>225.15</v>
      </c>
      <c r="L41" s="162">
        <v>6</v>
      </c>
      <c r="M41" s="164">
        <v>0</v>
      </c>
      <c r="N41" s="164">
        <v>6</v>
      </c>
      <c r="O41" s="162">
        <v>192.01</v>
      </c>
      <c r="P41" s="164">
        <v>0</v>
      </c>
      <c r="Q41" s="164">
        <v>192.01</v>
      </c>
    </row>
    <row r="42" spans="1:17" ht="15">
      <c r="A42" s="281"/>
      <c r="B42" s="163" t="s">
        <v>81</v>
      </c>
      <c r="C42" s="159">
        <v>41747</v>
      </c>
      <c r="D42" s="162">
        <v>14</v>
      </c>
      <c r="E42" s="159" t="s">
        <v>105</v>
      </c>
      <c r="F42" s="160">
        <v>2020</v>
      </c>
      <c r="G42" s="162">
        <v>16</v>
      </c>
      <c r="H42" s="262">
        <v>16</v>
      </c>
      <c r="I42" s="263"/>
      <c r="J42" s="162">
        <v>340.63</v>
      </c>
      <c r="K42" s="162">
        <v>225.15</v>
      </c>
      <c r="L42" s="162">
        <v>6</v>
      </c>
      <c r="M42" s="164">
        <v>0</v>
      </c>
      <c r="N42" s="164">
        <v>6</v>
      </c>
      <c r="O42" s="162">
        <v>261.6</v>
      </c>
      <c r="P42" s="164">
        <v>0</v>
      </c>
      <c r="Q42" s="164">
        <v>261.6</v>
      </c>
    </row>
    <row r="43" spans="1:17" ht="15">
      <c r="A43" s="281"/>
      <c r="B43" s="163" t="s">
        <v>82</v>
      </c>
      <c r="C43" s="159">
        <v>41747</v>
      </c>
      <c r="D43" s="162">
        <v>15</v>
      </c>
      <c r="E43" s="159" t="s">
        <v>105</v>
      </c>
      <c r="F43" s="160">
        <v>2020</v>
      </c>
      <c r="G43" s="162">
        <v>23</v>
      </c>
      <c r="H43" s="262">
        <v>23</v>
      </c>
      <c r="I43" s="263"/>
      <c r="J43" s="162">
        <v>350.78</v>
      </c>
      <c r="K43" s="162">
        <v>236.2</v>
      </c>
      <c r="L43" s="162">
        <v>6</v>
      </c>
      <c r="M43" s="164">
        <v>1</v>
      </c>
      <c r="N43" s="164">
        <v>5</v>
      </c>
      <c r="O43" s="162">
        <v>241.44</v>
      </c>
      <c r="P43" s="164">
        <v>40.6</v>
      </c>
      <c r="Q43" s="164">
        <v>200.84</v>
      </c>
    </row>
    <row r="44" spans="1:17" ht="15">
      <c r="A44" s="281"/>
      <c r="B44" s="166" t="s">
        <v>83</v>
      </c>
      <c r="C44" s="167">
        <v>41747</v>
      </c>
      <c r="D44" s="168">
        <v>16</v>
      </c>
      <c r="E44" s="159" t="s">
        <v>105</v>
      </c>
      <c r="F44" s="160">
        <v>2020</v>
      </c>
      <c r="G44" s="168">
        <v>12</v>
      </c>
      <c r="H44" s="268">
        <v>12</v>
      </c>
      <c r="I44" s="268"/>
      <c r="J44" s="168">
        <v>339.49</v>
      </c>
      <c r="K44" s="168">
        <v>225.6</v>
      </c>
      <c r="L44" s="168">
        <v>6</v>
      </c>
      <c r="M44" s="169">
        <v>2</v>
      </c>
      <c r="N44" s="169">
        <v>4</v>
      </c>
      <c r="O44" s="168">
        <v>247.17</v>
      </c>
      <c r="P44" s="169">
        <v>78.3</v>
      </c>
      <c r="Q44" s="169">
        <v>168.87</v>
      </c>
    </row>
    <row r="45" spans="1:17" ht="15">
      <c r="A45" s="281"/>
      <c r="B45" s="166" t="s">
        <v>108</v>
      </c>
      <c r="C45" s="167">
        <v>42363</v>
      </c>
      <c r="D45" s="168">
        <v>7</v>
      </c>
      <c r="E45" s="159" t="s">
        <v>105</v>
      </c>
      <c r="F45" s="160">
        <v>2020</v>
      </c>
      <c r="G45" s="168">
        <v>33</v>
      </c>
      <c r="H45" s="262">
        <v>33</v>
      </c>
      <c r="I45" s="263"/>
      <c r="J45" s="168">
        <v>346.1</v>
      </c>
      <c r="K45" s="168">
        <v>235.1</v>
      </c>
      <c r="L45" s="168">
        <v>8</v>
      </c>
      <c r="M45" s="169">
        <v>1</v>
      </c>
      <c r="N45" s="169">
        <v>7</v>
      </c>
      <c r="O45" s="168">
        <v>346.1</v>
      </c>
      <c r="P45" s="169">
        <v>41.6</v>
      </c>
      <c r="Q45" s="169">
        <v>304.5</v>
      </c>
    </row>
    <row r="46" spans="1:17" ht="15">
      <c r="A46" s="281"/>
      <c r="B46" s="166" t="s">
        <v>109</v>
      </c>
      <c r="C46" s="167">
        <v>42363</v>
      </c>
      <c r="D46" s="168">
        <v>8</v>
      </c>
      <c r="E46" s="159" t="s">
        <v>105</v>
      </c>
      <c r="F46" s="160">
        <v>2020</v>
      </c>
      <c r="G46" s="168">
        <v>6</v>
      </c>
      <c r="H46" s="262">
        <v>6</v>
      </c>
      <c r="I46" s="263"/>
      <c r="J46" s="168">
        <v>249.12</v>
      </c>
      <c r="K46" s="168">
        <v>192.89</v>
      </c>
      <c r="L46" s="168">
        <v>6</v>
      </c>
      <c r="M46" s="169">
        <v>4</v>
      </c>
      <c r="N46" s="169">
        <v>2</v>
      </c>
      <c r="O46" s="168">
        <v>185.6</v>
      </c>
      <c r="P46" s="169">
        <v>125.2</v>
      </c>
      <c r="Q46" s="169">
        <v>60.4</v>
      </c>
    </row>
    <row r="47" spans="1:17" ht="15">
      <c r="A47" s="281"/>
      <c r="B47" s="166" t="s">
        <v>110</v>
      </c>
      <c r="C47" s="167">
        <v>42363</v>
      </c>
      <c r="D47" s="168">
        <v>6</v>
      </c>
      <c r="E47" s="159" t="s">
        <v>105</v>
      </c>
      <c r="F47" s="160">
        <v>2020</v>
      </c>
      <c r="G47" s="168">
        <v>16</v>
      </c>
      <c r="H47" s="262">
        <v>16</v>
      </c>
      <c r="I47" s="263"/>
      <c r="J47" s="168">
        <v>269.9</v>
      </c>
      <c r="K47" s="168">
        <v>203.4</v>
      </c>
      <c r="L47" s="168">
        <v>5</v>
      </c>
      <c r="M47" s="169">
        <v>0</v>
      </c>
      <c r="N47" s="169">
        <v>5</v>
      </c>
      <c r="O47" s="168">
        <v>159.1</v>
      </c>
      <c r="P47" s="169">
        <v>0</v>
      </c>
      <c r="Q47" s="169">
        <v>159.1</v>
      </c>
    </row>
    <row r="48" spans="1:17" ht="15.75" thickBot="1">
      <c r="A48" s="281"/>
      <c r="B48" s="166" t="s">
        <v>111</v>
      </c>
      <c r="C48" s="167">
        <v>42363</v>
      </c>
      <c r="D48" s="168">
        <v>5</v>
      </c>
      <c r="E48" s="159" t="s">
        <v>105</v>
      </c>
      <c r="F48" s="160">
        <v>2020</v>
      </c>
      <c r="G48" s="168">
        <v>11</v>
      </c>
      <c r="H48" s="283">
        <v>11</v>
      </c>
      <c r="I48" s="284"/>
      <c r="J48" s="168">
        <v>254.27</v>
      </c>
      <c r="K48" s="168">
        <v>181.95</v>
      </c>
      <c r="L48" s="168">
        <v>6</v>
      </c>
      <c r="M48" s="169">
        <v>2</v>
      </c>
      <c r="N48" s="169">
        <v>4</v>
      </c>
      <c r="O48" s="168">
        <v>191.41</v>
      </c>
      <c r="P48" s="169">
        <v>64.3</v>
      </c>
      <c r="Q48" s="169">
        <v>127.11</v>
      </c>
    </row>
    <row r="49" spans="1:17" ht="15.75" thickBot="1">
      <c r="A49" s="282"/>
      <c r="B49" s="221" t="s">
        <v>223</v>
      </c>
      <c r="C49" s="222" t="s">
        <v>107</v>
      </c>
      <c r="D49" s="223"/>
      <c r="E49" s="223"/>
      <c r="F49" s="224"/>
      <c r="G49" s="225">
        <f>SUM(G29:G48)</f>
        <v>386</v>
      </c>
      <c r="H49" s="269">
        <f>SUM(H29:H48)</f>
        <v>386</v>
      </c>
      <c r="I49" s="270"/>
      <c r="J49" s="225">
        <f>SUM(J29:J48)</f>
        <v>6978.910000000001</v>
      </c>
      <c r="K49" s="225">
        <f>SUM(K29:K48)</f>
        <v>4713.77</v>
      </c>
      <c r="L49" s="225">
        <f>SUM(L29:L48)</f>
        <v>145</v>
      </c>
      <c r="M49" s="225">
        <f>SUM(M29:M48)</f>
        <v>26</v>
      </c>
      <c r="N49" s="225">
        <f>SUM(N29:N48)</f>
        <v>119</v>
      </c>
      <c r="O49" s="225">
        <f>SUM(O29:O48)</f>
        <v>5451.030000000001</v>
      </c>
      <c r="P49" s="225">
        <f>SUM(P29:P48)</f>
        <v>1009.5699999999999</v>
      </c>
      <c r="Q49" s="225">
        <f>SUM(Q29:Q48)</f>
        <v>4441.46</v>
      </c>
    </row>
    <row r="50" spans="1:17" ht="34.5">
      <c r="A50" s="271" t="s">
        <v>234</v>
      </c>
      <c r="B50" s="226" t="s">
        <v>87</v>
      </c>
      <c r="C50" s="227">
        <v>37560</v>
      </c>
      <c r="D50" s="228">
        <v>39</v>
      </c>
      <c r="E50" s="229" t="s">
        <v>91</v>
      </c>
      <c r="F50" s="229" t="s">
        <v>92</v>
      </c>
      <c r="G50" s="216">
        <v>35</v>
      </c>
      <c r="H50" s="274">
        <v>35</v>
      </c>
      <c r="I50" s="275"/>
      <c r="J50" s="216">
        <v>438.1</v>
      </c>
      <c r="K50" s="216">
        <v>408.98</v>
      </c>
      <c r="L50" s="216">
        <v>11</v>
      </c>
      <c r="M50" s="216">
        <v>5</v>
      </c>
      <c r="N50" s="216">
        <v>6</v>
      </c>
      <c r="O50" s="216">
        <v>408.98</v>
      </c>
      <c r="P50" s="216">
        <v>185.68</v>
      </c>
      <c r="Q50" s="230">
        <v>223.3</v>
      </c>
    </row>
    <row r="51" spans="1:17" ht="34.5">
      <c r="A51" s="272"/>
      <c r="B51" s="231" t="s">
        <v>88</v>
      </c>
      <c r="C51" s="157">
        <v>37560</v>
      </c>
      <c r="D51" s="158">
        <v>42</v>
      </c>
      <c r="E51" s="232" t="s">
        <v>91</v>
      </c>
      <c r="F51" s="232" t="s">
        <v>92</v>
      </c>
      <c r="G51" s="151">
        <v>32</v>
      </c>
      <c r="H51" s="276">
        <v>32</v>
      </c>
      <c r="I51" s="277"/>
      <c r="J51" s="151">
        <v>439.7</v>
      </c>
      <c r="K51" s="151">
        <v>442.7</v>
      </c>
      <c r="L51" s="151">
        <v>12</v>
      </c>
      <c r="M51" s="151">
        <v>5</v>
      </c>
      <c r="N51" s="151">
        <v>7</v>
      </c>
      <c r="O51" s="151">
        <v>442.7</v>
      </c>
      <c r="P51" s="151">
        <v>184.6</v>
      </c>
      <c r="Q51" s="233">
        <v>258.1</v>
      </c>
    </row>
    <row r="52" spans="1:17" ht="34.5">
      <c r="A52" s="272"/>
      <c r="B52" s="231" t="s">
        <v>89</v>
      </c>
      <c r="C52" s="157">
        <v>37560</v>
      </c>
      <c r="D52" s="158">
        <v>43</v>
      </c>
      <c r="E52" s="232" t="s">
        <v>91</v>
      </c>
      <c r="F52" s="232" t="s">
        <v>92</v>
      </c>
      <c r="G52" s="151">
        <v>22</v>
      </c>
      <c r="H52" s="276">
        <v>22</v>
      </c>
      <c r="I52" s="277"/>
      <c r="J52" s="151">
        <v>438.1</v>
      </c>
      <c r="K52" s="151">
        <v>403.7</v>
      </c>
      <c r="L52" s="151">
        <v>11</v>
      </c>
      <c r="M52" s="151">
        <v>5</v>
      </c>
      <c r="N52" s="151">
        <v>6</v>
      </c>
      <c r="O52" s="151">
        <v>403.7</v>
      </c>
      <c r="P52" s="151">
        <v>193.1</v>
      </c>
      <c r="Q52" s="233">
        <v>210.6</v>
      </c>
    </row>
    <row r="53" spans="1:17" ht="34.5">
      <c r="A53" s="272"/>
      <c r="B53" s="231" t="s">
        <v>90</v>
      </c>
      <c r="C53" s="157">
        <v>38265</v>
      </c>
      <c r="D53" s="158">
        <v>41</v>
      </c>
      <c r="E53" s="232" t="s">
        <v>91</v>
      </c>
      <c r="F53" s="232" t="s">
        <v>92</v>
      </c>
      <c r="G53" s="151">
        <v>8</v>
      </c>
      <c r="H53" s="276">
        <v>8</v>
      </c>
      <c r="I53" s="277"/>
      <c r="J53" s="151">
        <v>74.2</v>
      </c>
      <c r="K53" s="151">
        <v>48.22</v>
      </c>
      <c r="L53" s="151">
        <v>2</v>
      </c>
      <c r="M53" s="151">
        <v>0</v>
      </c>
      <c r="N53" s="151">
        <v>2</v>
      </c>
      <c r="O53" s="151">
        <v>48.22</v>
      </c>
      <c r="P53" s="151">
        <v>0</v>
      </c>
      <c r="Q53" s="233">
        <v>48.22</v>
      </c>
    </row>
    <row r="54" spans="1:17" ht="23.25">
      <c r="A54" s="272"/>
      <c r="B54" s="231" t="s">
        <v>84</v>
      </c>
      <c r="C54" s="157">
        <v>40655</v>
      </c>
      <c r="D54" s="158">
        <v>8</v>
      </c>
      <c r="E54" s="232" t="s">
        <v>91</v>
      </c>
      <c r="F54" s="232" t="s">
        <v>92</v>
      </c>
      <c r="G54" s="151">
        <v>4</v>
      </c>
      <c r="H54" s="276">
        <v>4</v>
      </c>
      <c r="I54" s="277"/>
      <c r="J54" s="151">
        <v>131.9</v>
      </c>
      <c r="K54" s="151">
        <v>113.3</v>
      </c>
      <c r="L54" s="151">
        <v>3</v>
      </c>
      <c r="M54" s="151">
        <v>0</v>
      </c>
      <c r="N54" s="151">
        <v>3</v>
      </c>
      <c r="O54" s="151">
        <v>113.3</v>
      </c>
      <c r="P54" s="151">
        <v>0</v>
      </c>
      <c r="Q54" s="233">
        <v>113.3</v>
      </c>
    </row>
    <row r="55" spans="1:17" ht="24" thickBot="1">
      <c r="A55" s="272"/>
      <c r="B55" s="234" t="s">
        <v>85</v>
      </c>
      <c r="C55" s="235">
        <v>40504</v>
      </c>
      <c r="D55" s="236" t="s">
        <v>86</v>
      </c>
      <c r="E55" s="232" t="s">
        <v>91</v>
      </c>
      <c r="F55" s="232" t="s">
        <v>92</v>
      </c>
      <c r="G55" s="237">
        <v>1</v>
      </c>
      <c r="H55" s="278">
        <v>1</v>
      </c>
      <c r="I55" s="279"/>
      <c r="J55" s="237">
        <v>137.1</v>
      </c>
      <c r="K55" s="237">
        <v>40.7</v>
      </c>
      <c r="L55" s="237">
        <v>1</v>
      </c>
      <c r="M55" s="237">
        <v>0</v>
      </c>
      <c r="N55" s="237">
        <v>1</v>
      </c>
      <c r="O55" s="237">
        <v>40.7</v>
      </c>
      <c r="P55" s="237">
        <v>0</v>
      </c>
      <c r="Q55" s="238">
        <v>40.7</v>
      </c>
    </row>
    <row r="56" spans="1:17" ht="15.75" thickBot="1">
      <c r="A56" s="273"/>
      <c r="B56" s="239" t="s">
        <v>93</v>
      </c>
      <c r="C56" s="223" t="s">
        <v>95</v>
      </c>
      <c r="D56" s="223"/>
      <c r="E56" s="223"/>
      <c r="F56" s="223"/>
      <c r="G56" s="222">
        <f>G50+G51+G52+G53+G54+G55</f>
        <v>102</v>
      </c>
      <c r="H56" s="222">
        <f>H50+H51+H52+H53+H54+H55</f>
        <v>102</v>
      </c>
      <c r="I56" s="222"/>
      <c r="J56" s="222">
        <f>J50+J51+J52+J53+J54+J55</f>
        <v>1659.1000000000001</v>
      </c>
      <c r="K56" s="222">
        <f>K50+K51+K52+K53+K54+K55</f>
        <v>1457.6000000000001</v>
      </c>
      <c r="L56" s="222">
        <f aca="true" t="shared" si="4" ref="L56:Q56">L50+L51+L52+L53+L54+L55</f>
        <v>40</v>
      </c>
      <c r="M56" s="222">
        <f t="shared" si="4"/>
        <v>15</v>
      </c>
      <c r="N56" s="222">
        <f t="shared" si="4"/>
        <v>25</v>
      </c>
      <c r="O56" s="222">
        <f t="shared" si="4"/>
        <v>1457.6000000000001</v>
      </c>
      <c r="P56" s="222">
        <f t="shared" si="4"/>
        <v>563.38</v>
      </c>
      <c r="Q56" s="240">
        <f t="shared" si="4"/>
        <v>894.22</v>
      </c>
    </row>
    <row r="57" spans="1:17" ht="150" customHeight="1">
      <c r="A57" s="303" t="s">
        <v>96</v>
      </c>
      <c r="B57" s="304"/>
      <c r="C57" s="241" t="s">
        <v>235</v>
      </c>
      <c r="D57" s="242"/>
      <c r="E57" s="242"/>
      <c r="F57" s="242"/>
      <c r="G57" s="243">
        <f>G12+G23+G24+G56</f>
        <v>246</v>
      </c>
      <c r="H57" s="250">
        <f>H12+H23+H24+H56</f>
        <v>246</v>
      </c>
      <c r="I57" s="251"/>
      <c r="J57" s="250">
        <f>J12+J23+J24+J56</f>
        <v>5295.39</v>
      </c>
      <c r="K57" s="251"/>
      <c r="L57" s="250">
        <f>L12+L23+L24+L56</f>
        <v>100</v>
      </c>
      <c r="M57" s="251"/>
      <c r="N57" s="250">
        <f>N12+N23+N24+N56</f>
        <v>71</v>
      </c>
      <c r="O57" s="251"/>
      <c r="P57" s="250">
        <f>P12+P23+P24+P56</f>
        <v>1109.08</v>
      </c>
      <c r="Q57" s="251"/>
    </row>
    <row r="58" spans="1:17" ht="15">
      <c r="A58" s="244" t="s">
        <v>225</v>
      </c>
      <c r="B58" s="245"/>
      <c r="C58" s="246"/>
      <c r="D58" s="246"/>
      <c r="E58" s="246"/>
      <c r="F58" s="246"/>
      <c r="G58" s="247">
        <f>G12+G22+G28+G49+G56</f>
        <v>696</v>
      </c>
      <c r="H58" s="252">
        <f aca="true" t="shared" si="5" ref="H58:P58">H12+H22+H28+H49+H56</f>
        <v>696</v>
      </c>
      <c r="I58" s="253"/>
      <c r="J58" s="252">
        <f t="shared" si="5"/>
        <v>14202.900000000001</v>
      </c>
      <c r="K58" s="253"/>
      <c r="L58" s="252">
        <f t="shared" si="5"/>
        <v>277</v>
      </c>
      <c r="M58" s="253"/>
      <c r="N58" s="252">
        <f t="shared" si="5"/>
        <v>222</v>
      </c>
      <c r="O58" s="253"/>
      <c r="P58" s="252">
        <f t="shared" si="5"/>
        <v>2118.65</v>
      </c>
      <c r="Q58" s="253"/>
    </row>
    <row r="59" spans="1:17" ht="15">
      <c r="A59" s="21"/>
      <c r="B59" s="21"/>
      <c r="C59" s="21"/>
      <c r="D59" s="21"/>
      <c r="E59" s="21"/>
      <c r="F59" s="21"/>
      <c r="G59" s="21"/>
      <c r="H59" s="21"/>
      <c r="I59" s="21"/>
      <c r="J59" s="25"/>
      <c r="K59" s="21"/>
      <c r="L59" s="21"/>
      <c r="M59" s="21"/>
      <c r="N59" s="21"/>
      <c r="O59" s="21"/>
      <c r="P59" s="21"/>
      <c r="Q59" s="21"/>
    </row>
    <row r="60" spans="1:17" ht="15">
      <c r="A60" s="332" t="s">
        <v>99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</row>
    <row r="61" spans="1:17" ht="15">
      <c r="A61" s="332" t="s">
        <v>97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</row>
    <row r="62" spans="1:14" ht="15">
      <c r="A62" s="332" t="s">
        <v>100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</row>
    <row r="63" ht="15">
      <c r="L63" s="24"/>
    </row>
    <row r="64" spans="7:11" ht="15">
      <c r="G64" s="23"/>
      <c r="J64" s="24"/>
      <c r="K64" s="24"/>
    </row>
    <row r="65" ht="15">
      <c r="J65" s="24"/>
    </row>
  </sheetData>
  <sheetProtection/>
  <mergeCells count="93">
    <mergeCell ref="H7:I7"/>
    <mergeCell ref="A7:A9"/>
    <mergeCell ref="A10:A11"/>
    <mergeCell ref="A62:N62"/>
    <mergeCell ref="A24:A28"/>
    <mergeCell ref="B22:B23"/>
    <mergeCell ref="A13:A23"/>
    <mergeCell ref="C23:F23"/>
    <mergeCell ref="H22:I22"/>
    <mergeCell ref="H24:I24"/>
    <mergeCell ref="H25:I25"/>
    <mergeCell ref="H26:I26"/>
    <mergeCell ref="A61:Q61"/>
    <mergeCell ref="H57:I57"/>
    <mergeCell ref="H58:I58"/>
    <mergeCell ref="A60:Q60"/>
    <mergeCell ref="A1:Q2"/>
    <mergeCell ref="L4:L6"/>
    <mergeCell ref="M4:N4"/>
    <mergeCell ref="O4:O6"/>
    <mergeCell ref="P4:Q4"/>
    <mergeCell ref="M5:M6"/>
    <mergeCell ref="N5:N6"/>
    <mergeCell ref="P5:P6"/>
    <mergeCell ref="Q5:Q6"/>
    <mergeCell ref="O3:Q3"/>
    <mergeCell ref="K3:K6"/>
    <mergeCell ref="H3:I6"/>
    <mergeCell ref="J3:J6"/>
    <mergeCell ref="L3:N3"/>
    <mergeCell ref="A3:A6"/>
    <mergeCell ref="B3:B6"/>
    <mergeCell ref="C3:D5"/>
    <mergeCell ref="E3:E6"/>
    <mergeCell ref="F3:F6"/>
    <mergeCell ref="G3:G6"/>
    <mergeCell ref="A57:B57"/>
    <mergeCell ref="E20:F21"/>
    <mergeCell ref="H23:I23"/>
    <mergeCell ref="C28:F28"/>
    <mergeCell ref="H9:I9"/>
    <mergeCell ref="H12:I12"/>
    <mergeCell ref="H13:I13"/>
    <mergeCell ref="H14:I14"/>
    <mergeCell ref="H15:I15"/>
    <mergeCell ref="H49:I49"/>
    <mergeCell ref="A50:A56"/>
    <mergeCell ref="H50:I50"/>
    <mergeCell ref="H51:I51"/>
    <mergeCell ref="H52:I52"/>
    <mergeCell ref="H53:I53"/>
    <mergeCell ref="H54:I54"/>
    <mergeCell ref="H55:I55"/>
    <mergeCell ref="A29:A49"/>
    <mergeCell ref="H29:I29"/>
    <mergeCell ref="H30:I30"/>
    <mergeCell ref="H31:I31"/>
    <mergeCell ref="H32:I32"/>
    <mergeCell ref="H33:I33"/>
    <mergeCell ref="H34:I34"/>
    <mergeCell ref="H48:I48"/>
    <mergeCell ref="H38:I38"/>
    <mergeCell ref="H44:I44"/>
    <mergeCell ref="H45:I45"/>
    <mergeCell ref="H46:I46"/>
    <mergeCell ref="H47:I47"/>
    <mergeCell ref="H41:I41"/>
    <mergeCell ref="H42:I42"/>
    <mergeCell ref="H43:I43"/>
    <mergeCell ref="H39:I39"/>
    <mergeCell ref="H40:I40"/>
    <mergeCell ref="H35:I35"/>
    <mergeCell ref="H36:I36"/>
    <mergeCell ref="H27:I27"/>
    <mergeCell ref="H28:I28"/>
    <mergeCell ref="H37:I37"/>
    <mergeCell ref="H8:I8"/>
    <mergeCell ref="H21:I21"/>
    <mergeCell ref="H10:I10"/>
    <mergeCell ref="H11:I11"/>
    <mergeCell ref="H18:I18"/>
    <mergeCell ref="H19:I19"/>
    <mergeCell ref="H20:I20"/>
    <mergeCell ref="H16:I16"/>
    <mergeCell ref="H17:I17"/>
    <mergeCell ref="J57:K57"/>
    <mergeCell ref="L57:M57"/>
    <mergeCell ref="N57:O57"/>
    <mergeCell ref="P57:Q57"/>
    <mergeCell ref="J58:K58"/>
    <mergeCell ref="L58:M58"/>
    <mergeCell ref="N58:O58"/>
    <mergeCell ref="P58:Q58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49">
      <selection activeCell="B36" sqref="B36:B39"/>
    </sheetView>
  </sheetViews>
  <sheetFormatPr defaultColWidth="9.140625" defaultRowHeight="15"/>
  <cols>
    <col min="1" max="1" width="5.7109375" style="0" customWidth="1"/>
    <col min="2" max="2" width="19.28125" style="0" customWidth="1"/>
    <col min="3" max="3" width="8.28125" style="0" customWidth="1"/>
    <col min="4" max="4" width="6.28125" style="0" customWidth="1"/>
    <col min="5" max="5" width="7.8515625" style="0" customWidth="1"/>
    <col min="6" max="6" width="8.00390625" style="0" customWidth="1"/>
    <col min="7" max="7" width="5.57421875" style="0" customWidth="1"/>
    <col min="8" max="8" width="5.7109375" style="0" customWidth="1"/>
    <col min="9" max="9" width="5.28125" style="0" customWidth="1"/>
    <col min="10" max="10" width="7.7109375" style="0" customWidth="1"/>
    <col min="11" max="11" width="7.140625" style="0" customWidth="1"/>
    <col min="12" max="13" width="6.7109375" style="0" customWidth="1"/>
    <col min="14" max="14" width="6.28125" style="0" customWidth="1"/>
    <col min="15" max="15" width="6.7109375" style="0" customWidth="1"/>
    <col min="16" max="16" width="5.7109375" style="0" customWidth="1"/>
    <col min="17" max="17" width="6.8515625" style="0" customWidth="1"/>
    <col min="18" max="18" width="7.57421875" style="0" customWidth="1"/>
    <col min="19" max="19" width="7.7109375" style="0" customWidth="1"/>
    <col min="21" max="21" width="12.00390625" style="0" customWidth="1"/>
  </cols>
  <sheetData>
    <row r="1" spans="1:22" ht="15">
      <c r="A1" s="305" t="s">
        <v>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2" ht="2.2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28.5" customHeight="1">
      <c r="A3" s="377" t="s">
        <v>0</v>
      </c>
      <c r="B3" s="380" t="s">
        <v>29</v>
      </c>
      <c r="C3" s="383" t="s">
        <v>2</v>
      </c>
      <c r="D3" s="384"/>
      <c r="E3" s="367" t="s">
        <v>18</v>
      </c>
      <c r="F3" s="367" t="s">
        <v>4</v>
      </c>
      <c r="G3" s="367" t="s">
        <v>19</v>
      </c>
      <c r="H3" s="370" t="s">
        <v>6</v>
      </c>
      <c r="I3" s="371"/>
      <c r="J3" s="362" t="s">
        <v>7</v>
      </c>
      <c r="K3" s="362" t="s">
        <v>15</v>
      </c>
      <c r="L3" s="364" t="s">
        <v>20</v>
      </c>
      <c r="M3" s="393"/>
      <c r="N3" s="394"/>
      <c r="O3" s="364" t="s">
        <v>21</v>
      </c>
      <c r="P3" s="393"/>
      <c r="Q3" s="394"/>
      <c r="R3" s="392" t="s">
        <v>22</v>
      </c>
      <c r="S3" s="392" t="s">
        <v>23</v>
      </c>
      <c r="T3" s="392" t="s">
        <v>24</v>
      </c>
      <c r="U3" s="392" t="s">
        <v>25</v>
      </c>
      <c r="V3" s="354" t="s">
        <v>26</v>
      </c>
    </row>
    <row r="4" spans="1:22" ht="15">
      <c r="A4" s="378"/>
      <c r="B4" s="381"/>
      <c r="C4" s="385"/>
      <c r="D4" s="386"/>
      <c r="E4" s="368"/>
      <c r="F4" s="368"/>
      <c r="G4" s="368"/>
      <c r="H4" s="372"/>
      <c r="I4" s="373"/>
      <c r="J4" s="376"/>
      <c r="K4" s="376"/>
      <c r="L4" s="357" t="s">
        <v>10</v>
      </c>
      <c r="M4" s="360" t="s">
        <v>16</v>
      </c>
      <c r="N4" s="361"/>
      <c r="O4" s="357" t="s">
        <v>10</v>
      </c>
      <c r="P4" s="360" t="s">
        <v>17</v>
      </c>
      <c r="Q4" s="361"/>
      <c r="R4" s="392"/>
      <c r="S4" s="392"/>
      <c r="T4" s="392"/>
      <c r="U4" s="392"/>
      <c r="V4" s="355"/>
    </row>
    <row r="5" spans="1:22" ht="33.75" customHeight="1">
      <c r="A5" s="378"/>
      <c r="B5" s="381"/>
      <c r="C5" s="387"/>
      <c r="D5" s="388"/>
      <c r="E5" s="368"/>
      <c r="F5" s="368"/>
      <c r="G5" s="368"/>
      <c r="H5" s="372"/>
      <c r="I5" s="373"/>
      <c r="J5" s="376"/>
      <c r="K5" s="376"/>
      <c r="L5" s="395"/>
      <c r="M5" s="362" t="s">
        <v>11</v>
      </c>
      <c r="N5" s="362" t="s">
        <v>12</v>
      </c>
      <c r="O5" s="358"/>
      <c r="P5" s="362" t="s">
        <v>11</v>
      </c>
      <c r="Q5" s="362" t="s">
        <v>12</v>
      </c>
      <c r="R5" s="392"/>
      <c r="S5" s="392"/>
      <c r="T5" s="392"/>
      <c r="U5" s="392"/>
      <c r="V5" s="355"/>
    </row>
    <row r="6" spans="1:22" ht="29.25">
      <c r="A6" s="379"/>
      <c r="B6" s="382"/>
      <c r="C6" s="1" t="s">
        <v>13</v>
      </c>
      <c r="D6" s="1" t="s">
        <v>14</v>
      </c>
      <c r="E6" s="369"/>
      <c r="F6" s="369"/>
      <c r="G6" s="369"/>
      <c r="H6" s="374"/>
      <c r="I6" s="375"/>
      <c r="J6" s="363"/>
      <c r="K6" s="363"/>
      <c r="L6" s="396"/>
      <c r="M6" s="363"/>
      <c r="N6" s="363"/>
      <c r="O6" s="359"/>
      <c r="P6" s="363"/>
      <c r="Q6" s="363"/>
      <c r="R6" s="392"/>
      <c r="S6" s="392"/>
      <c r="T6" s="392"/>
      <c r="U6" s="392"/>
      <c r="V6" s="356"/>
    </row>
    <row r="7" spans="1:22" ht="15">
      <c r="A7" s="2">
        <v>1</v>
      </c>
      <c r="B7" s="3">
        <v>2</v>
      </c>
      <c r="C7" s="16">
        <v>3</v>
      </c>
      <c r="D7" s="16">
        <v>4</v>
      </c>
      <c r="E7" s="16">
        <v>4</v>
      </c>
      <c r="F7" s="16">
        <v>5</v>
      </c>
      <c r="G7" s="16">
        <v>6</v>
      </c>
      <c r="H7" s="4">
        <v>7</v>
      </c>
      <c r="I7" s="4">
        <v>8</v>
      </c>
      <c r="J7" s="16">
        <v>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5"/>
    </row>
    <row r="8" spans="1:22" ht="23.25">
      <c r="A8" s="400" t="s">
        <v>159</v>
      </c>
      <c r="B8" s="57" t="s">
        <v>146</v>
      </c>
      <c r="C8" s="105" t="s">
        <v>147</v>
      </c>
      <c r="D8" s="106">
        <v>1</v>
      </c>
      <c r="E8" s="58" t="s">
        <v>148</v>
      </c>
      <c r="F8" s="58" t="s">
        <v>149</v>
      </c>
      <c r="G8" s="2">
        <v>5</v>
      </c>
      <c r="H8" s="2">
        <v>0</v>
      </c>
      <c r="I8" s="2">
        <v>0</v>
      </c>
      <c r="J8" s="2">
        <v>727.8</v>
      </c>
      <c r="K8" s="2"/>
      <c r="L8" s="106">
        <v>3</v>
      </c>
      <c r="M8" s="106">
        <v>0</v>
      </c>
      <c r="N8" s="106">
        <v>3</v>
      </c>
      <c r="O8" s="2">
        <v>92.6</v>
      </c>
      <c r="P8" s="2">
        <v>0</v>
      </c>
      <c r="Q8" s="2">
        <v>92.6</v>
      </c>
      <c r="R8" s="403">
        <v>7</v>
      </c>
      <c r="S8" s="406" t="s">
        <v>150</v>
      </c>
      <c r="T8" s="406" t="s">
        <v>151</v>
      </c>
      <c r="U8" s="406" t="s">
        <v>152</v>
      </c>
      <c r="V8" s="2">
        <v>102.1</v>
      </c>
    </row>
    <row r="9" spans="1:22" ht="23.25">
      <c r="A9" s="401"/>
      <c r="B9" s="107" t="s">
        <v>153</v>
      </c>
      <c r="C9" s="18" t="s">
        <v>154</v>
      </c>
      <c r="D9" s="19">
        <v>32</v>
      </c>
      <c r="E9" s="58" t="s">
        <v>148</v>
      </c>
      <c r="F9" s="58" t="s">
        <v>149</v>
      </c>
      <c r="G9" s="19">
        <v>5</v>
      </c>
      <c r="H9" s="2">
        <v>0</v>
      </c>
      <c r="I9" s="2">
        <v>0</v>
      </c>
      <c r="J9" s="19">
        <v>720.9</v>
      </c>
      <c r="K9" s="22"/>
      <c r="L9" s="59">
        <v>3</v>
      </c>
      <c r="M9" s="59">
        <v>0</v>
      </c>
      <c r="N9" s="59">
        <v>3</v>
      </c>
      <c r="O9" s="19">
        <v>93.2</v>
      </c>
      <c r="P9" s="60">
        <v>0</v>
      </c>
      <c r="Q9" s="19">
        <v>93.2</v>
      </c>
      <c r="R9" s="404"/>
      <c r="S9" s="407"/>
      <c r="T9" s="407"/>
      <c r="U9" s="407"/>
      <c r="V9" s="19">
        <v>111.1</v>
      </c>
    </row>
    <row r="10" spans="1:22" ht="23.25">
      <c r="A10" s="401"/>
      <c r="B10" s="61" t="s">
        <v>155</v>
      </c>
      <c r="C10" s="62" t="s">
        <v>56</v>
      </c>
      <c r="D10" s="19">
        <v>19</v>
      </c>
      <c r="E10" s="58" t="s">
        <v>148</v>
      </c>
      <c r="F10" s="58" t="s">
        <v>149</v>
      </c>
      <c r="G10" s="19">
        <v>8</v>
      </c>
      <c r="H10" s="2">
        <v>0</v>
      </c>
      <c r="I10" s="2">
        <v>0</v>
      </c>
      <c r="J10" s="19">
        <v>705.52</v>
      </c>
      <c r="K10" s="22"/>
      <c r="L10" s="59">
        <v>3</v>
      </c>
      <c r="M10" s="59">
        <v>0</v>
      </c>
      <c r="N10" s="59">
        <v>3</v>
      </c>
      <c r="O10" s="19">
        <v>87.76</v>
      </c>
      <c r="P10" s="60">
        <v>0</v>
      </c>
      <c r="Q10" s="19">
        <v>87.76</v>
      </c>
      <c r="R10" s="404"/>
      <c r="S10" s="407"/>
      <c r="T10" s="407"/>
      <c r="U10" s="407"/>
      <c r="V10" s="19">
        <v>115.9</v>
      </c>
    </row>
    <row r="11" spans="1:22" ht="23.25">
      <c r="A11" s="401"/>
      <c r="B11" s="61" t="s">
        <v>156</v>
      </c>
      <c r="C11" s="62" t="s">
        <v>157</v>
      </c>
      <c r="D11" s="19">
        <v>22</v>
      </c>
      <c r="E11" s="58" t="s">
        <v>148</v>
      </c>
      <c r="F11" s="58" t="s">
        <v>149</v>
      </c>
      <c r="G11" s="19">
        <v>5</v>
      </c>
      <c r="H11" s="2">
        <v>0</v>
      </c>
      <c r="I11" s="2">
        <v>0</v>
      </c>
      <c r="J11" s="19">
        <v>514.7</v>
      </c>
      <c r="K11" s="22"/>
      <c r="L11" s="59">
        <v>2</v>
      </c>
      <c r="M11" s="59">
        <v>0</v>
      </c>
      <c r="N11" s="59">
        <v>2</v>
      </c>
      <c r="O11" s="19">
        <v>65.62</v>
      </c>
      <c r="P11" s="60">
        <v>0</v>
      </c>
      <c r="Q11" s="19">
        <v>65.62</v>
      </c>
      <c r="R11" s="404"/>
      <c r="S11" s="407"/>
      <c r="T11" s="407"/>
      <c r="U11" s="407"/>
      <c r="V11" s="19">
        <v>90</v>
      </c>
    </row>
    <row r="12" spans="1:22" ht="23.25">
      <c r="A12" s="401"/>
      <c r="B12" s="57" t="s">
        <v>158</v>
      </c>
      <c r="C12" s="63">
        <v>39077</v>
      </c>
      <c r="D12" s="22">
        <v>62</v>
      </c>
      <c r="E12" s="58" t="s">
        <v>148</v>
      </c>
      <c r="F12" s="58" t="s">
        <v>149</v>
      </c>
      <c r="G12" s="19">
        <v>4</v>
      </c>
      <c r="H12" s="2">
        <v>0</v>
      </c>
      <c r="I12" s="2">
        <v>0</v>
      </c>
      <c r="J12" s="19">
        <v>96</v>
      </c>
      <c r="K12" s="22"/>
      <c r="L12" s="59">
        <v>2</v>
      </c>
      <c r="M12" s="59"/>
      <c r="N12" s="59">
        <v>2</v>
      </c>
      <c r="O12" s="19">
        <v>65.72</v>
      </c>
      <c r="P12" s="60">
        <v>0</v>
      </c>
      <c r="Q12" s="19">
        <v>65.72</v>
      </c>
      <c r="R12" s="404"/>
      <c r="S12" s="407"/>
      <c r="T12" s="407"/>
      <c r="U12" s="407"/>
      <c r="V12" s="19">
        <v>70.6</v>
      </c>
    </row>
    <row r="13" spans="1:22" ht="15.75" thickBot="1">
      <c r="A13" s="402"/>
      <c r="B13" s="118" t="s">
        <v>194</v>
      </c>
      <c r="C13" s="108"/>
      <c r="D13" s="108"/>
      <c r="E13" s="108"/>
      <c r="F13" s="108"/>
      <c r="G13" s="117">
        <f>G8+G9+G10+G11+G12</f>
        <v>27</v>
      </c>
      <c r="H13" s="117">
        <f>H8+H9+H10+H11+H12</f>
        <v>0</v>
      </c>
      <c r="I13" s="117">
        <f>I8+I9+I10+I11+I12</f>
        <v>0</v>
      </c>
      <c r="J13" s="118">
        <f>J8+J9+J10+J11+J12</f>
        <v>2764.92</v>
      </c>
      <c r="K13" s="119"/>
      <c r="L13" s="118"/>
      <c r="M13" s="118"/>
      <c r="N13" s="118"/>
      <c r="O13" s="118">
        <f>O8+O9+O10+O11+O12</f>
        <v>404.9</v>
      </c>
      <c r="P13" s="120">
        <v>0</v>
      </c>
      <c r="Q13" s="118">
        <f>Q8+Q9+Q10+Q11+Q12</f>
        <v>404.9</v>
      </c>
      <c r="R13" s="405"/>
      <c r="S13" s="408"/>
      <c r="T13" s="408"/>
      <c r="U13" s="408"/>
      <c r="V13" s="118">
        <f>V8+V9+V10+V11+V12</f>
        <v>489.70000000000005</v>
      </c>
    </row>
    <row r="14" spans="1:23" ht="21" customHeight="1">
      <c r="A14" s="390" t="s">
        <v>126</v>
      </c>
      <c r="B14" s="102" t="s">
        <v>123</v>
      </c>
      <c r="C14" s="36">
        <v>40138</v>
      </c>
      <c r="D14" s="37">
        <v>54</v>
      </c>
      <c r="E14" s="49">
        <v>41559</v>
      </c>
      <c r="F14" s="49">
        <v>41703</v>
      </c>
      <c r="G14" s="38">
        <v>21</v>
      </c>
      <c r="H14" s="50">
        <v>0</v>
      </c>
      <c r="I14" s="50">
        <v>0</v>
      </c>
      <c r="J14" s="38">
        <v>369.12</v>
      </c>
      <c r="K14" s="38">
        <v>233.7</v>
      </c>
      <c r="L14" s="38">
        <v>7</v>
      </c>
      <c r="M14" s="38">
        <v>1</v>
      </c>
      <c r="N14" s="38">
        <v>6</v>
      </c>
      <c r="O14" s="38">
        <v>238.68</v>
      </c>
      <c r="P14" s="38">
        <v>42</v>
      </c>
      <c r="Q14" s="103">
        <v>196.68</v>
      </c>
      <c r="R14" s="104" t="s">
        <v>128</v>
      </c>
      <c r="S14" s="6">
        <v>41114</v>
      </c>
      <c r="T14" s="28" t="s">
        <v>130</v>
      </c>
      <c r="U14" s="10" t="s">
        <v>131</v>
      </c>
      <c r="V14" s="26">
        <v>265.9</v>
      </c>
      <c r="W14" s="29"/>
    </row>
    <row r="15" spans="1:23" ht="14.25" customHeight="1">
      <c r="A15" s="391"/>
      <c r="B15" s="32" t="s">
        <v>124</v>
      </c>
      <c r="C15" s="40">
        <v>39023</v>
      </c>
      <c r="D15" s="41">
        <v>38</v>
      </c>
      <c r="E15" s="27">
        <v>41561</v>
      </c>
      <c r="F15" s="27" t="s">
        <v>127</v>
      </c>
      <c r="G15" s="41">
        <v>2</v>
      </c>
      <c r="H15" s="42">
        <v>0</v>
      </c>
      <c r="I15" s="41">
        <v>0</v>
      </c>
      <c r="J15" s="41">
        <v>530.52</v>
      </c>
      <c r="K15" s="41">
        <v>426.78</v>
      </c>
      <c r="L15" s="41">
        <v>1</v>
      </c>
      <c r="M15" s="41">
        <v>0</v>
      </c>
      <c r="N15" s="41">
        <v>1</v>
      </c>
      <c r="O15" s="41">
        <v>34.64</v>
      </c>
      <c r="P15" s="41">
        <v>0</v>
      </c>
      <c r="Q15" s="39">
        <v>34.64</v>
      </c>
      <c r="R15" s="43" t="s">
        <v>129</v>
      </c>
      <c r="S15" s="8"/>
      <c r="T15" s="45"/>
      <c r="U15" s="9" t="s">
        <v>132</v>
      </c>
      <c r="V15" s="12">
        <v>0</v>
      </c>
      <c r="W15" s="29"/>
    </row>
    <row r="16" spans="1:23" ht="23.25" customHeight="1">
      <c r="A16" s="391"/>
      <c r="B16" s="32" t="s">
        <v>125</v>
      </c>
      <c r="C16" s="40">
        <v>40150</v>
      </c>
      <c r="D16" s="41">
        <v>46</v>
      </c>
      <c r="E16" s="27">
        <v>41559</v>
      </c>
      <c r="F16" s="27">
        <v>41703</v>
      </c>
      <c r="G16" s="41">
        <v>22</v>
      </c>
      <c r="H16" s="42">
        <v>0</v>
      </c>
      <c r="I16" s="41">
        <v>0</v>
      </c>
      <c r="J16" s="41">
        <v>464.01</v>
      </c>
      <c r="K16" s="41">
        <v>287.8</v>
      </c>
      <c r="L16" s="41">
        <v>7</v>
      </c>
      <c r="M16" s="41">
        <v>0</v>
      </c>
      <c r="N16" s="41">
        <v>7</v>
      </c>
      <c r="O16" s="41">
        <v>369.77</v>
      </c>
      <c r="P16" s="41">
        <v>0</v>
      </c>
      <c r="Q16" s="39">
        <v>369.77</v>
      </c>
      <c r="R16" s="43" t="s">
        <v>128</v>
      </c>
      <c r="S16" s="44">
        <v>41114</v>
      </c>
      <c r="T16" s="28" t="s">
        <v>130</v>
      </c>
      <c r="U16" s="10" t="s">
        <v>131</v>
      </c>
      <c r="V16" s="12">
        <v>380.97</v>
      </c>
      <c r="W16" s="29"/>
    </row>
    <row r="17" spans="1:22" ht="15.75" thickBot="1">
      <c r="A17" s="391"/>
      <c r="B17" s="35" t="s">
        <v>195</v>
      </c>
      <c r="C17" s="109"/>
      <c r="D17" s="110"/>
      <c r="E17" s="111"/>
      <c r="F17" s="111"/>
      <c r="G17" s="112">
        <f>G14+G15+G16</f>
        <v>45</v>
      </c>
      <c r="H17" s="112">
        <f aca="true" t="shared" si="0" ref="H17:V17">H14+H15+H16</f>
        <v>0</v>
      </c>
      <c r="I17" s="112">
        <f t="shared" si="0"/>
        <v>0</v>
      </c>
      <c r="J17" s="112">
        <f t="shared" si="0"/>
        <v>1363.65</v>
      </c>
      <c r="K17" s="112">
        <f t="shared" si="0"/>
        <v>948.28</v>
      </c>
      <c r="L17" s="112">
        <f t="shared" si="0"/>
        <v>15</v>
      </c>
      <c r="M17" s="112">
        <f t="shared" si="0"/>
        <v>1</v>
      </c>
      <c r="N17" s="112">
        <f t="shared" si="0"/>
        <v>14</v>
      </c>
      <c r="O17" s="112">
        <f t="shared" si="0"/>
        <v>643.0899999999999</v>
      </c>
      <c r="P17" s="112">
        <f t="shared" si="0"/>
        <v>42</v>
      </c>
      <c r="Q17" s="112">
        <f t="shared" si="0"/>
        <v>601.0899999999999</v>
      </c>
      <c r="R17" s="112"/>
      <c r="S17" s="112"/>
      <c r="T17" s="112"/>
      <c r="U17" s="112"/>
      <c r="V17" s="112">
        <f t="shared" si="0"/>
        <v>646.87</v>
      </c>
    </row>
    <row r="18" spans="1:22" ht="15.75" thickBot="1">
      <c r="A18" s="345" t="s">
        <v>196</v>
      </c>
      <c r="B18" s="346"/>
      <c r="C18" s="113"/>
      <c r="D18" s="114"/>
      <c r="E18" s="115"/>
      <c r="F18" s="115"/>
      <c r="G18" s="116">
        <f>G17+G13</f>
        <v>72</v>
      </c>
      <c r="H18" s="116">
        <f aca="true" t="shared" si="1" ref="H18:V18">H17+H13</f>
        <v>0</v>
      </c>
      <c r="I18" s="116">
        <f t="shared" si="1"/>
        <v>0</v>
      </c>
      <c r="J18" s="116">
        <f t="shared" si="1"/>
        <v>4128.57</v>
      </c>
      <c r="K18" s="116">
        <f t="shared" si="1"/>
        <v>948.28</v>
      </c>
      <c r="L18" s="116">
        <f t="shared" si="1"/>
        <v>15</v>
      </c>
      <c r="M18" s="116">
        <f t="shared" si="1"/>
        <v>1</v>
      </c>
      <c r="N18" s="116">
        <f t="shared" si="1"/>
        <v>14</v>
      </c>
      <c r="O18" s="116">
        <f t="shared" si="1"/>
        <v>1047.9899999999998</v>
      </c>
      <c r="P18" s="116">
        <f t="shared" si="1"/>
        <v>42</v>
      </c>
      <c r="Q18" s="116">
        <f t="shared" si="1"/>
        <v>1005.9899999999999</v>
      </c>
      <c r="R18" s="116"/>
      <c r="S18" s="116"/>
      <c r="T18" s="116"/>
      <c r="U18" s="116"/>
      <c r="V18" s="116">
        <f t="shared" si="1"/>
        <v>1136.5700000000002</v>
      </c>
    </row>
    <row r="19" spans="1:22" ht="15">
      <c r="A19" s="389" t="s">
        <v>28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</row>
    <row r="20" spans="1:22" ht="0" customHeight="1" hidden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</row>
    <row r="21" spans="1:22" ht="19.5" customHeight="1">
      <c r="A21" s="377" t="s">
        <v>0</v>
      </c>
      <c r="B21" s="380" t="s">
        <v>30</v>
      </c>
      <c r="C21" s="383" t="s">
        <v>2</v>
      </c>
      <c r="D21" s="384"/>
      <c r="E21" s="367" t="s">
        <v>18</v>
      </c>
      <c r="F21" s="367" t="s">
        <v>4</v>
      </c>
      <c r="G21" s="367" t="s">
        <v>19</v>
      </c>
      <c r="H21" s="370" t="s">
        <v>6</v>
      </c>
      <c r="I21" s="371"/>
      <c r="J21" s="362" t="s">
        <v>7</v>
      </c>
      <c r="K21" s="362" t="s">
        <v>15</v>
      </c>
      <c r="L21" s="364" t="s">
        <v>20</v>
      </c>
      <c r="M21" s="365"/>
      <c r="N21" s="366"/>
      <c r="O21" s="364" t="s">
        <v>21</v>
      </c>
      <c r="P21" s="365"/>
      <c r="Q21" s="366"/>
      <c r="R21" s="354" t="s">
        <v>22</v>
      </c>
      <c r="S21" s="354" t="s">
        <v>23</v>
      </c>
      <c r="T21" s="354" t="s">
        <v>24</v>
      </c>
      <c r="U21" s="354" t="s">
        <v>25</v>
      </c>
      <c r="V21" s="354" t="s">
        <v>26</v>
      </c>
    </row>
    <row r="22" spans="1:22" ht="14.25" customHeight="1">
      <c r="A22" s="378"/>
      <c r="B22" s="381"/>
      <c r="C22" s="385"/>
      <c r="D22" s="386"/>
      <c r="E22" s="368"/>
      <c r="F22" s="368"/>
      <c r="G22" s="368"/>
      <c r="H22" s="372"/>
      <c r="I22" s="373"/>
      <c r="J22" s="376"/>
      <c r="K22" s="376"/>
      <c r="L22" s="357" t="s">
        <v>10</v>
      </c>
      <c r="M22" s="360" t="s">
        <v>16</v>
      </c>
      <c r="N22" s="361"/>
      <c r="O22" s="357" t="s">
        <v>10</v>
      </c>
      <c r="P22" s="360" t="s">
        <v>17</v>
      </c>
      <c r="Q22" s="361"/>
      <c r="R22" s="355"/>
      <c r="S22" s="355"/>
      <c r="T22" s="355"/>
      <c r="U22" s="355"/>
      <c r="V22" s="355"/>
    </row>
    <row r="23" spans="1:22" ht="14.25" customHeight="1">
      <c r="A23" s="378"/>
      <c r="B23" s="381"/>
      <c r="C23" s="387"/>
      <c r="D23" s="388"/>
      <c r="E23" s="368"/>
      <c r="F23" s="368"/>
      <c r="G23" s="368"/>
      <c r="H23" s="372"/>
      <c r="I23" s="373"/>
      <c r="J23" s="376"/>
      <c r="K23" s="376"/>
      <c r="L23" s="358"/>
      <c r="M23" s="362" t="s">
        <v>11</v>
      </c>
      <c r="N23" s="362" t="s">
        <v>12</v>
      </c>
      <c r="O23" s="358"/>
      <c r="P23" s="362" t="s">
        <v>11</v>
      </c>
      <c r="Q23" s="362" t="s">
        <v>12</v>
      </c>
      <c r="R23" s="355"/>
      <c r="S23" s="355"/>
      <c r="T23" s="355"/>
      <c r="U23" s="355"/>
      <c r="V23" s="355"/>
    </row>
    <row r="24" spans="1:22" ht="29.25">
      <c r="A24" s="379"/>
      <c r="B24" s="382"/>
      <c r="C24" s="1" t="s">
        <v>13</v>
      </c>
      <c r="D24" s="1" t="s">
        <v>14</v>
      </c>
      <c r="E24" s="369"/>
      <c r="F24" s="369"/>
      <c r="G24" s="369"/>
      <c r="H24" s="374"/>
      <c r="I24" s="375"/>
      <c r="J24" s="363"/>
      <c r="K24" s="363"/>
      <c r="L24" s="359"/>
      <c r="M24" s="363"/>
      <c r="N24" s="363"/>
      <c r="O24" s="359"/>
      <c r="P24" s="363"/>
      <c r="Q24" s="363"/>
      <c r="R24" s="356"/>
      <c r="S24" s="356"/>
      <c r="T24" s="356"/>
      <c r="U24" s="356"/>
      <c r="V24" s="356"/>
    </row>
    <row r="25" spans="1:22" ht="15">
      <c r="A25" s="2">
        <v>1</v>
      </c>
      <c r="B25" s="3">
        <v>2</v>
      </c>
      <c r="C25" s="16">
        <v>3</v>
      </c>
      <c r="D25" s="16">
        <v>4</v>
      </c>
      <c r="E25" s="16">
        <v>4</v>
      </c>
      <c r="F25" s="16">
        <v>5</v>
      </c>
      <c r="G25" s="16">
        <v>6</v>
      </c>
      <c r="H25" s="4">
        <v>7</v>
      </c>
      <c r="I25" s="4">
        <v>8</v>
      </c>
      <c r="J25" s="16">
        <v>9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5"/>
    </row>
    <row r="26" spans="1:22" ht="45">
      <c r="A26" s="347" t="s">
        <v>190</v>
      </c>
      <c r="B26" s="125" t="s">
        <v>191</v>
      </c>
      <c r="C26" s="6">
        <v>36538</v>
      </c>
      <c r="D26" s="7" t="s">
        <v>192</v>
      </c>
      <c r="E26" s="79">
        <v>41841</v>
      </c>
      <c r="F26" s="79">
        <v>42735</v>
      </c>
      <c r="G26" s="34">
        <v>1</v>
      </c>
      <c r="H26" s="123">
        <v>0</v>
      </c>
      <c r="I26" s="123">
        <v>0</v>
      </c>
      <c r="J26" s="34">
        <v>64.7</v>
      </c>
      <c r="K26" s="34">
        <v>43.7</v>
      </c>
      <c r="L26" s="34">
        <v>1</v>
      </c>
      <c r="M26" s="34">
        <v>0</v>
      </c>
      <c r="N26" s="34">
        <v>1</v>
      </c>
      <c r="O26" s="34">
        <v>29.6</v>
      </c>
      <c r="P26" s="34">
        <v>0</v>
      </c>
      <c r="Q26" s="34">
        <v>29.6</v>
      </c>
      <c r="R26" s="124">
        <v>0</v>
      </c>
      <c r="S26" s="10">
        <v>0</v>
      </c>
      <c r="T26" s="10">
        <v>0</v>
      </c>
      <c r="U26" s="10" t="s">
        <v>193</v>
      </c>
      <c r="V26" s="5">
        <v>20.8</v>
      </c>
    </row>
    <row r="27" spans="1:22" ht="22.5" customHeight="1">
      <c r="A27" s="348"/>
      <c r="B27" s="126" t="s">
        <v>197</v>
      </c>
      <c r="C27" s="34"/>
      <c r="D27" s="34"/>
      <c r="E27" s="34"/>
      <c r="F27" s="34"/>
      <c r="G27" s="127">
        <v>1</v>
      </c>
      <c r="H27" s="128">
        <v>0</v>
      </c>
      <c r="I27" s="128">
        <v>0</v>
      </c>
      <c r="J27" s="127">
        <v>64.7</v>
      </c>
      <c r="K27" s="127">
        <v>43.7</v>
      </c>
      <c r="L27" s="127">
        <v>1</v>
      </c>
      <c r="M27" s="127">
        <v>0</v>
      </c>
      <c r="N27" s="127">
        <v>1</v>
      </c>
      <c r="O27" s="127">
        <v>29.6</v>
      </c>
      <c r="P27" s="127">
        <v>0</v>
      </c>
      <c r="Q27" s="127">
        <v>29.6</v>
      </c>
      <c r="R27" s="129">
        <v>0</v>
      </c>
      <c r="S27" s="130">
        <v>0</v>
      </c>
      <c r="T27" s="130">
        <v>0</v>
      </c>
      <c r="U27" s="130" t="s">
        <v>193</v>
      </c>
      <c r="V27" s="131">
        <v>20.8</v>
      </c>
    </row>
    <row r="28" spans="1:22" ht="33.75">
      <c r="A28" s="351" t="s">
        <v>159</v>
      </c>
      <c r="B28" s="65" t="s">
        <v>160</v>
      </c>
      <c r="C28" s="66" t="s">
        <v>51</v>
      </c>
      <c r="D28" s="67">
        <v>61</v>
      </c>
      <c r="E28" s="8">
        <v>42004</v>
      </c>
      <c r="F28" s="58" t="s">
        <v>161</v>
      </c>
      <c r="G28" s="2">
        <v>4</v>
      </c>
      <c r="H28" s="2">
        <v>0</v>
      </c>
      <c r="I28" s="2">
        <v>0</v>
      </c>
      <c r="J28" s="2">
        <v>394.76</v>
      </c>
      <c r="K28" s="2"/>
      <c r="L28" s="2">
        <v>2</v>
      </c>
      <c r="M28" s="2"/>
      <c r="N28" s="2">
        <v>2</v>
      </c>
      <c r="O28" s="96">
        <v>57.7</v>
      </c>
      <c r="P28" s="2"/>
      <c r="Q28" s="96">
        <v>57.7</v>
      </c>
      <c r="R28" s="424" t="s">
        <v>162</v>
      </c>
      <c r="S28" s="406" t="s">
        <v>163</v>
      </c>
      <c r="T28" s="406" t="s">
        <v>151</v>
      </c>
      <c r="U28" s="406" t="s">
        <v>164</v>
      </c>
      <c r="V28" s="20">
        <v>69.55</v>
      </c>
    </row>
    <row r="29" spans="1:22" ht="33.75">
      <c r="A29" s="422"/>
      <c r="B29" s="65" t="s">
        <v>165</v>
      </c>
      <c r="C29" s="66" t="s">
        <v>166</v>
      </c>
      <c r="D29" s="67">
        <v>44</v>
      </c>
      <c r="E29" s="8">
        <v>42004</v>
      </c>
      <c r="F29" s="58" t="s">
        <v>161</v>
      </c>
      <c r="G29" s="12">
        <v>10</v>
      </c>
      <c r="H29" s="12">
        <v>0</v>
      </c>
      <c r="I29" s="12">
        <v>0</v>
      </c>
      <c r="J29" s="12">
        <v>635.9</v>
      </c>
      <c r="K29" s="12"/>
      <c r="L29" s="68">
        <v>5</v>
      </c>
      <c r="M29" s="31"/>
      <c r="N29" s="69">
        <v>5</v>
      </c>
      <c r="O29" s="70">
        <v>212.15</v>
      </c>
      <c r="P29" s="12"/>
      <c r="Q29" s="70">
        <v>212.15</v>
      </c>
      <c r="R29" s="425"/>
      <c r="S29" s="427"/>
      <c r="T29" s="427"/>
      <c r="U29" s="427"/>
      <c r="V29" s="14">
        <v>216.9</v>
      </c>
    </row>
    <row r="30" spans="1:22" ht="23.25">
      <c r="A30" s="422"/>
      <c r="B30" s="65" t="s">
        <v>167</v>
      </c>
      <c r="C30" s="66" t="s">
        <v>54</v>
      </c>
      <c r="D30" s="67">
        <v>46</v>
      </c>
      <c r="E30" s="8">
        <v>42004</v>
      </c>
      <c r="F30" s="58" t="s">
        <v>161</v>
      </c>
      <c r="G30" s="12">
        <v>8</v>
      </c>
      <c r="H30" s="2">
        <v>0</v>
      </c>
      <c r="I30" s="2">
        <v>0</v>
      </c>
      <c r="J30" s="12">
        <v>630.4</v>
      </c>
      <c r="K30" s="12"/>
      <c r="L30" s="12">
        <v>4</v>
      </c>
      <c r="M30" s="12"/>
      <c r="N30" s="12">
        <v>4</v>
      </c>
      <c r="O30" s="70">
        <v>162.02</v>
      </c>
      <c r="P30" s="12"/>
      <c r="Q30" s="70">
        <v>162.02</v>
      </c>
      <c r="R30" s="425"/>
      <c r="S30" s="427"/>
      <c r="T30" s="427"/>
      <c r="U30" s="427"/>
      <c r="V30" s="14">
        <v>167.83</v>
      </c>
    </row>
    <row r="31" spans="1:22" ht="23.25">
      <c r="A31" s="422"/>
      <c r="B31" s="65" t="s">
        <v>168</v>
      </c>
      <c r="C31" s="66" t="s">
        <v>169</v>
      </c>
      <c r="D31" s="67">
        <v>42</v>
      </c>
      <c r="E31" s="8">
        <v>42004</v>
      </c>
      <c r="F31" s="58" t="s">
        <v>170</v>
      </c>
      <c r="G31" s="12">
        <v>16</v>
      </c>
      <c r="H31" s="2">
        <v>0</v>
      </c>
      <c r="I31" s="2">
        <v>0</v>
      </c>
      <c r="J31" s="12">
        <v>473.6</v>
      </c>
      <c r="K31" s="12"/>
      <c r="L31" s="12">
        <v>8</v>
      </c>
      <c r="M31" s="12">
        <v>2</v>
      </c>
      <c r="N31" s="12">
        <v>6</v>
      </c>
      <c r="O31" s="70">
        <v>318.4</v>
      </c>
      <c r="P31" s="12">
        <v>71.7</v>
      </c>
      <c r="Q31" s="12">
        <v>246.7</v>
      </c>
      <c r="R31" s="426"/>
      <c r="S31" s="428"/>
      <c r="T31" s="427"/>
      <c r="U31" s="427"/>
      <c r="V31" s="14">
        <v>328.2</v>
      </c>
    </row>
    <row r="32" spans="1:22" ht="23.25">
      <c r="A32" s="422"/>
      <c r="B32" s="65" t="s">
        <v>171</v>
      </c>
      <c r="C32" s="66" t="s">
        <v>172</v>
      </c>
      <c r="D32" s="67">
        <v>321</v>
      </c>
      <c r="E32" s="8">
        <v>42004</v>
      </c>
      <c r="F32" s="58" t="s">
        <v>161</v>
      </c>
      <c r="G32" s="12">
        <v>13</v>
      </c>
      <c r="H32" s="2">
        <v>0</v>
      </c>
      <c r="I32" s="2">
        <v>0</v>
      </c>
      <c r="J32" s="12">
        <v>502.6</v>
      </c>
      <c r="K32" s="12"/>
      <c r="L32" s="12">
        <v>5</v>
      </c>
      <c r="M32" s="12"/>
      <c r="N32" s="12">
        <v>5</v>
      </c>
      <c r="O32" s="70">
        <v>170.74</v>
      </c>
      <c r="P32" s="12"/>
      <c r="Q32" s="70">
        <v>170.74</v>
      </c>
      <c r="R32" s="424" t="s">
        <v>173</v>
      </c>
      <c r="S32" s="397" t="s">
        <v>174</v>
      </c>
      <c r="T32" s="427"/>
      <c r="U32" s="427"/>
      <c r="V32" s="14">
        <v>179.1</v>
      </c>
    </row>
    <row r="33" spans="1:22" ht="33.75">
      <c r="A33" s="422"/>
      <c r="B33" s="65" t="s">
        <v>175</v>
      </c>
      <c r="C33" s="66" t="s">
        <v>51</v>
      </c>
      <c r="D33" s="67">
        <v>62</v>
      </c>
      <c r="E33" s="8">
        <v>42004</v>
      </c>
      <c r="F33" s="58" t="s">
        <v>161</v>
      </c>
      <c r="G33" s="12">
        <v>4</v>
      </c>
      <c r="H33" s="2">
        <v>0</v>
      </c>
      <c r="I33" s="2">
        <v>0</v>
      </c>
      <c r="J33" s="12">
        <v>395.22</v>
      </c>
      <c r="K33" s="12"/>
      <c r="L33" s="12">
        <v>3</v>
      </c>
      <c r="M33" s="12"/>
      <c r="N33" s="12">
        <v>3</v>
      </c>
      <c r="O33" s="70">
        <v>88.5</v>
      </c>
      <c r="P33" s="12"/>
      <c r="Q33" s="70">
        <v>88.5</v>
      </c>
      <c r="R33" s="425"/>
      <c r="S33" s="398"/>
      <c r="T33" s="427"/>
      <c r="U33" s="427"/>
      <c r="V33" s="14">
        <v>93.57</v>
      </c>
    </row>
    <row r="34" spans="1:22" ht="23.25">
      <c r="A34" s="422"/>
      <c r="B34" s="65" t="s">
        <v>176</v>
      </c>
      <c r="C34" s="71" t="s">
        <v>177</v>
      </c>
      <c r="D34" s="67">
        <v>49</v>
      </c>
      <c r="E34" s="8">
        <v>42004</v>
      </c>
      <c r="F34" s="58" t="s">
        <v>161</v>
      </c>
      <c r="G34" s="12">
        <v>1</v>
      </c>
      <c r="H34" s="2">
        <v>0</v>
      </c>
      <c r="I34" s="2">
        <v>0</v>
      </c>
      <c r="J34" s="12">
        <v>462.7</v>
      </c>
      <c r="K34" s="12"/>
      <c r="L34" s="12">
        <v>1</v>
      </c>
      <c r="M34" s="12"/>
      <c r="N34" s="12">
        <v>1</v>
      </c>
      <c r="O34" s="70">
        <v>32</v>
      </c>
      <c r="P34" s="12"/>
      <c r="Q34" s="70">
        <v>32</v>
      </c>
      <c r="R34" s="425"/>
      <c r="S34" s="398"/>
      <c r="T34" s="427"/>
      <c r="U34" s="427"/>
      <c r="V34" s="14">
        <v>32.78</v>
      </c>
    </row>
    <row r="35" spans="1:22" ht="15.75" thickBot="1">
      <c r="A35" s="423"/>
      <c r="B35" s="126" t="s">
        <v>198</v>
      </c>
      <c r="C35" s="97"/>
      <c r="D35" s="98"/>
      <c r="E35" s="99"/>
      <c r="F35" s="99"/>
      <c r="G35" s="100">
        <f>G28+G29+G30+G31+G32+G33+G34</f>
        <v>56</v>
      </c>
      <c r="H35" s="100">
        <f>H28+H29+H30+H31+H32+H33+H34</f>
        <v>0</v>
      </c>
      <c r="I35" s="100">
        <f>I28+I29+I30+I31+I32+I33+I34</f>
        <v>0</v>
      </c>
      <c r="J35" s="100">
        <f>J28+J29+J30+J31+J32+J33+J34</f>
        <v>3495.1799999999994</v>
      </c>
      <c r="K35" s="101"/>
      <c r="L35" s="101"/>
      <c r="M35" s="101"/>
      <c r="N35" s="101"/>
      <c r="O35" s="100">
        <f>O28+O29+O30+O31+O32+O33+O34</f>
        <v>1041.51</v>
      </c>
      <c r="P35" s="101">
        <v>71.7</v>
      </c>
      <c r="Q35" s="100">
        <f>Q28+Q29+Q30+Q31+Q32+Q33+Q34</f>
        <v>969.81</v>
      </c>
      <c r="R35" s="430"/>
      <c r="S35" s="399"/>
      <c r="T35" s="429"/>
      <c r="U35" s="429"/>
      <c r="V35" s="100">
        <f>V28+V29+V30+V31+V32+V33+V34</f>
        <v>1087.93</v>
      </c>
    </row>
    <row r="36" spans="1:22" ht="22.5">
      <c r="A36" s="417" t="s">
        <v>137</v>
      </c>
      <c r="B36" s="151" t="s">
        <v>140</v>
      </c>
      <c r="C36" s="6">
        <v>39065</v>
      </c>
      <c r="D36" s="26">
        <v>43</v>
      </c>
      <c r="E36" s="95">
        <v>41974</v>
      </c>
      <c r="F36" s="55" t="s">
        <v>142</v>
      </c>
      <c r="G36" s="26">
        <v>1</v>
      </c>
      <c r="H36" s="26">
        <v>0</v>
      </c>
      <c r="I36" s="52">
        <v>0</v>
      </c>
      <c r="J36" s="26">
        <v>269.25</v>
      </c>
      <c r="K36" s="26">
        <v>154.3</v>
      </c>
      <c r="L36" s="26">
        <v>1</v>
      </c>
      <c r="M36" s="26">
        <v>0</v>
      </c>
      <c r="N36" s="26">
        <v>1</v>
      </c>
      <c r="O36" s="26">
        <v>50.2</v>
      </c>
      <c r="P36" s="26">
        <v>0</v>
      </c>
      <c r="Q36" s="26">
        <v>50.2</v>
      </c>
      <c r="R36" s="368" t="s">
        <v>143</v>
      </c>
      <c r="S36" s="6">
        <v>41561</v>
      </c>
      <c r="T36" s="368" t="s">
        <v>144</v>
      </c>
      <c r="U36" s="368" t="s">
        <v>145</v>
      </c>
      <c r="V36" s="26">
        <v>52.9</v>
      </c>
    </row>
    <row r="37" spans="1:22" ht="22.5">
      <c r="A37" s="418"/>
      <c r="B37" s="152" t="s">
        <v>138</v>
      </c>
      <c r="C37" s="54">
        <v>35346</v>
      </c>
      <c r="D37" s="2">
        <v>14</v>
      </c>
      <c r="E37" s="56">
        <v>41974</v>
      </c>
      <c r="F37" s="55" t="s">
        <v>142</v>
      </c>
      <c r="G37" s="2">
        <v>20</v>
      </c>
      <c r="H37" s="26">
        <v>0</v>
      </c>
      <c r="I37" s="52">
        <v>0</v>
      </c>
      <c r="J37" s="2">
        <v>359.8</v>
      </c>
      <c r="K37" s="2">
        <v>236.8</v>
      </c>
      <c r="L37" s="2">
        <v>6</v>
      </c>
      <c r="M37" s="2">
        <v>0</v>
      </c>
      <c r="N37" s="2">
        <v>6</v>
      </c>
      <c r="O37" s="2">
        <v>279.5</v>
      </c>
      <c r="P37" s="2">
        <v>0</v>
      </c>
      <c r="Q37" s="2">
        <v>279.5</v>
      </c>
      <c r="R37" s="368"/>
      <c r="S37" s="6">
        <v>41561</v>
      </c>
      <c r="T37" s="368"/>
      <c r="U37" s="368"/>
      <c r="V37" s="2">
        <v>292.5</v>
      </c>
    </row>
    <row r="38" spans="1:22" ht="22.5">
      <c r="A38" s="418"/>
      <c r="B38" s="152" t="s">
        <v>141</v>
      </c>
      <c r="C38" s="54">
        <v>39055</v>
      </c>
      <c r="D38" s="2">
        <v>42</v>
      </c>
      <c r="E38" s="56">
        <v>41974</v>
      </c>
      <c r="F38" s="55" t="s">
        <v>142</v>
      </c>
      <c r="G38" s="2">
        <v>15</v>
      </c>
      <c r="H38" s="26">
        <v>0</v>
      </c>
      <c r="I38" s="52">
        <v>0</v>
      </c>
      <c r="J38" s="2">
        <v>377.6</v>
      </c>
      <c r="K38" s="2">
        <v>267.83</v>
      </c>
      <c r="L38" s="2">
        <v>6</v>
      </c>
      <c r="M38" s="2">
        <v>1</v>
      </c>
      <c r="N38" s="2">
        <v>5</v>
      </c>
      <c r="O38" s="2">
        <v>272.3</v>
      </c>
      <c r="P38" s="2">
        <v>41.8</v>
      </c>
      <c r="Q38" s="2">
        <v>230.5</v>
      </c>
      <c r="R38" s="368"/>
      <c r="S38" s="6">
        <v>41561</v>
      </c>
      <c r="T38" s="368"/>
      <c r="U38" s="368"/>
      <c r="V38" s="2">
        <v>285.3</v>
      </c>
    </row>
    <row r="39" spans="1:22" ht="22.5">
      <c r="A39" s="418"/>
      <c r="B39" s="152" t="s">
        <v>139</v>
      </c>
      <c r="C39" s="54">
        <v>39055</v>
      </c>
      <c r="D39" s="2">
        <v>44</v>
      </c>
      <c r="E39" s="56">
        <v>41974</v>
      </c>
      <c r="F39" s="55" t="s">
        <v>142</v>
      </c>
      <c r="G39" s="2">
        <v>9</v>
      </c>
      <c r="H39" s="26">
        <v>0</v>
      </c>
      <c r="I39" s="52">
        <v>0</v>
      </c>
      <c r="J39" s="2">
        <v>266.24</v>
      </c>
      <c r="K39" s="2">
        <v>201.7</v>
      </c>
      <c r="L39" s="2">
        <v>7</v>
      </c>
      <c r="M39" s="2">
        <v>4</v>
      </c>
      <c r="N39" s="2">
        <v>3</v>
      </c>
      <c r="O39" s="2">
        <v>238.54</v>
      </c>
      <c r="P39" s="2">
        <v>130.5</v>
      </c>
      <c r="Q39" s="2">
        <v>108.04</v>
      </c>
      <c r="R39" s="369"/>
      <c r="S39" s="6">
        <v>41561</v>
      </c>
      <c r="T39" s="369"/>
      <c r="U39" s="369"/>
      <c r="V39" s="2">
        <v>269.3</v>
      </c>
    </row>
    <row r="40" spans="1:22" ht="15.75" thickBot="1">
      <c r="A40" s="419"/>
      <c r="B40" s="53" t="s">
        <v>199</v>
      </c>
      <c r="C40" s="51"/>
      <c r="D40" s="51"/>
      <c r="E40" s="51"/>
      <c r="F40" s="51"/>
      <c r="G40" s="53">
        <f>G36+G37+G38+G39</f>
        <v>45</v>
      </c>
      <c r="H40" s="53">
        <f aca="true" t="shared" si="2" ref="H40:V40">H36+H37+H38+H39</f>
        <v>0</v>
      </c>
      <c r="I40" s="53">
        <f t="shared" si="2"/>
        <v>0</v>
      </c>
      <c r="J40" s="53">
        <f t="shared" si="2"/>
        <v>1272.8899999999999</v>
      </c>
      <c r="K40" s="53">
        <f t="shared" si="2"/>
        <v>860.6300000000001</v>
      </c>
      <c r="L40" s="53">
        <f t="shared" si="2"/>
        <v>20</v>
      </c>
      <c r="M40" s="53">
        <f t="shared" si="2"/>
        <v>5</v>
      </c>
      <c r="N40" s="53">
        <f t="shared" si="2"/>
        <v>15</v>
      </c>
      <c r="O40" s="53">
        <f t="shared" si="2"/>
        <v>840.54</v>
      </c>
      <c r="P40" s="53">
        <f t="shared" si="2"/>
        <v>172.3</v>
      </c>
      <c r="Q40" s="53">
        <f t="shared" si="2"/>
        <v>668.24</v>
      </c>
      <c r="R40" s="53"/>
      <c r="S40" s="53">
        <f t="shared" si="2"/>
        <v>166244</v>
      </c>
      <c r="T40" s="53"/>
      <c r="U40" s="53"/>
      <c r="V40" s="53">
        <f t="shared" si="2"/>
        <v>900</v>
      </c>
    </row>
    <row r="41" spans="1:22" ht="14.25" customHeight="1">
      <c r="A41" s="420" t="s">
        <v>126</v>
      </c>
      <c r="B41" s="46" t="s">
        <v>133</v>
      </c>
      <c r="C41" s="36">
        <v>40891</v>
      </c>
      <c r="D41" s="37">
        <v>30</v>
      </c>
      <c r="E41" s="49">
        <v>42003</v>
      </c>
      <c r="F41" s="49">
        <v>42064</v>
      </c>
      <c r="G41" s="38">
        <v>21</v>
      </c>
      <c r="H41" s="50">
        <v>0</v>
      </c>
      <c r="I41" s="50">
        <v>0</v>
      </c>
      <c r="J41" s="38">
        <v>332.4</v>
      </c>
      <c r="K41" s="38">
        <v>301</v>
      </c>
      <c r="L41" s="38">
        <v>7</v>
      </c>
      <c r="M41" s="38">
        <v>0</v>
      </c>
      <c r="N41" s="38">
        <v>7</v>
      </c>
      <c r="O41" s="38">
        <v>275.62</v>
      </c>
      <c r="P41" s="48">
        <v>0</v>
      </c>
      <c r="Q41" s="38">
        <v>275.62</v>
      </c>
      <c r="R41" s="413" t="s">
        <v>135</v>
      </c>
      <c r="S41" s="415">
        <v>41563</v>
      </c>
      <c r="T41" s="415" t="s">
        <v>130</v>
      </c>
      <c r="U41" s="415" t="s">
        <v>136</v>
      </c>
      <c r="V41" s="38">
        <v>277.93</v>
      </c>
    </row>
    <row r="42" spans="1:22" ht="15">
      <c r="A42" s="421"/>
      <c r="B42" s="47" t="s">
        <v>134</v>
      </c>
      <c r="C42" s="40">
        <v>40892</v>
      </c>
      <c r="D42" s="41">
        <v>31</v>
      </c>
      <c r="E42" s="27">
        <v>42003</v>
      </c>
      <c r="F42" s="27">
        <v>42064</v>
      </c>
      <c r="G42" s="41">
        <v>12</v>
      </c>
      <c r="H42" s="42">
        <v>0</v>
      </c>
      <c r="I42" s="41">
        <v>0</v>
      </c>
      <c r="J42" s="41">
        <v>201</v>
      </c>
      <c r="K42" s="41">
        <v>187.9</v>
      </c>
      <c r="L42" s="41">
        <v>4</v>
      </c>
      <c r="M42" s="41">
        <v>2</v>
      </c>
      <c r="N42" s="41">
        <v>2</v>
      </c>
      <c r="O42" s="41">
        <v>169.18</v>
      </c>
      <c r="P42" s="41">
        <v>92.4</v>
      </c>
      <c r="Q42" s="41">
        <v>76.78</v>
      </c>
      <c r="R42" s="414"/>
      <c r="S42" s="416"/>
      <c r="T42" s="416"/>
      <c r="U42" s="416"/>
      <c r="V42" s="41">
        <v>170.86</v>
      </c>
    </row>
    <row r="43" spans="1:22" ht="15.75" thickBot="1">
      <c r="A43" s="409"/>
      <c r="B43" s="121" t="s">
        <v>200</v>
      </c>
      <c r="C43" s="109"/>
      <c r="D43" s="110"/>
      <c r="E43" s="111"/>
      <c r="F43" s="111"/>
      <c r="G43" s="112">
        <f>G41+G42</f>
        <v>33</v>
      </c>
      <c r="H43" s="112">
        <f aca="true" t="shared" si="3" ref="H43:V43">H41+H42</f>
        <v>0</v>
      </c>
      <c r="I43" s="112">
        <f t="shared" si="3"/>
        <v>0</v>
      </c>
      <c r="J43" s="112">
        <f t="shared" si="3"/>
        <v>533.4</v>
      </c>
      <c r="K43" s="112">
        <f t="shared" si="3"/>
        <v>488.9</v>
      </c>
      <c r="L43" s="112">
        <f t="shared" si="3"/>
        <v>11</v>
      </c>
      <c r="M43" s="112">
        <f t="shared" si="3"/>
        <v>2</v>
      </c>
      <c r="N43" s="112">
        <f t="shared" si="3"/>
        <v>9</v>
      </c>
      <c r="O43" s="112">
        <f t="shared" si="3"/>
        <v>444.8</v>
      </c>
      <c r="P43" s="112">
        <f t="shared" si="3"/>
        <v>92.4</v>
      </c>
      <c r="Q43" s="112">
        <f t="shared" si="3"/>
        <v>352.4</v>
      </c>
      <c r="R43" s="112"/>
      <c r="S43" s="112">
        <f t="shared" si="3"/>
        <v>41563</v>
      </c>
      <c r="T43" s="112"/>
      <c r="U43" s="112"/>
      <c r="V43" s="112">
        <f t="shared" si="3"/>
        <v>448.79</v>
      </c>
    </row>
    <row r="44" spans="1:22" ht="15.75" thickBot="1">
      <c r="A44" s="345" t="s">
        <v>201</v>
      </c>
      <c r="B44" s="346"/>
      <c r="C44" s="113"/>
      <c r="D44" s="114"/>
      <c r="E44" s="115"/>
      <c r="F44" s="115"/>
      <c r="G44" s="122">
        <f>G35+G40+G43+G27</f>
        <v>135</v>
      </c>
      <c r="H44" s="122">
        <f aca="true" t="shared" si="4" ref="H44:V44">H35+H40+H43+H27</f>
        <v>0</v>
      </c>
      <c r="I44" s="122">
        <f t="shared" si="4"/>
        <v>0</v>
      </c>
      <c r="J44" s="122">
        <f t="shared" si="4"/>
        <v>5366.169999999999</v>
      </c>
      <c r="K44" s="122">
        <f t="shared" si="4"/>
        <v>1393.2300000000002</v>
      </c>
      <c r="L44" s="122">
        <f t="shared" si="4"/>
        <v>32</v>
      </c>
      <c r="M44" s="122">
        <f t="shared" si="4"/>
        <v>7</v>
      </c>
      <c r="N44" s="122">
        <f t="shared" si="4"/>
        <v>25</v>
      </c>
      <c r="O44" s="122">
        <f t="shared" si="4"/>
        <v>2356.45</v>
      </c>
      <c r="P44" s="122">
        <f t="shared" si="4"/>
        <v>336.4</v>
      </c>
      <c r="Q44" s="122">
        <f t="shared" si="4"/>
        <v>2020.0499999999997</v>
      </c>
      <c r="R44" s="122"/>
      <c r="S44" s="122"/>
      <c r="T44" s="122"/>
      <c r="U44" s="122"/>
      <c r="V44" s="122">
        <f t="shared" si="4"/>
        <v>2457.5200000000004</v>
      </c>
    </row>
    <row r="45" spans="1:22" ht="15">
      <c r="A45" s="389" t="s">
        <v>32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</row>
    <row r="46" spans="1:22" ht="0" customHeight="1" hidden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</row>
    <row r="47" spans="1:22" ht="22.5" customHeight="1">
      <c r="A47" s="377" t="s">
        <v>0</v>
      </c>
      <c r="B47" s="380" t="s">
        <v>31</v>
      </c>
      <c r="C47" s="383" t="s">
        <v>2</v>
      </c>
      <c r="D47" s="384"/>
      <c r="E47" s="367" t="s">
        <v>18</v>
      </c>
      <c r="F47" s="367" t="s">
        <v>4</v>
      </c>
      <c r="G47" s="367" t="s">
        <v>19</v>
      </c>
      <c r="H47" s="370" t="s">
        <v>6</v>
      </c>
      <c r="I47" s="371"/>
      <c r="J47" s="362" t="s">
        <v>7</v>
      </c>
      <c r="K47" s="362" t="s">
        <v>15</v>
      </c>
      <c r="L47" s="364" t="s">
        <v>20</v>
      </c>
      <c r="M47" s="365"/>
      <c r="N47" s="366"/>
      <c r="O47" s="364" t="s">
        <v>21</v>
      </c>
      <c r="P47" s="365"/>
      <c r="Q47" s="366"/>
      <c r="R47" s="367" t="s">
        <v>22</v>
      </c>
      <c r="S47" s="354" t="s">
        <v>23</v>
      </c>
      <c r="T47" s="354" t="s">
        <v>24</v>
      </c>
      <c r="U47" s="354" t="s">
        <v>25</v>
      </c>
      <c r="V47" s="354" t="s">
        <v>26</v>
      </c>
    </row>
    <row r="48" spans="1:22" ht="14.25" customHeight="1">
      <c r="A48" s="378"/>
      <c r="B48" s="381"/>
      <c r="C48" s="385"/>
      <c r="D48" s="386"/>
      <c r="E48" s="368"/>
      <c r="F48" s="368"/>
      <c r="G48" s="368"/>
      <c r="H48" s="372"/>
      <c r="I48" s="373"/>
      <c r="J48" s="376"/>
      <c r="K48" s="376"/>
      <c r="L48" s="357" t="s">
        <v>10</v>
      </c>
      <c r="M48" s="360" t="s">
        <v>16</v>
      </c>
      <c r="N48" s="361"/>
      <c r="O48" s="357" t="s">
        <v>10</v>
      </c>
      <c r="P48" s="360" t="s">
        <v>17</v>
      </c>
      <c r="Q48" s="361"/>
      <c r="R48" s="368"/>
      <c r="S48" s="355"/>
      <c r="T48" s="355"/>
      <c r="U48" s="355"/>
      <c r="V48" s="355"/>
    </row>
    <row r="49" spans="1:22" ht="14.25" customHeight="1">
      <c r="A49" s="378"/>
      <c r="B49" s="381"/>
      <c r="C49" s="387"/>
      <c r="D49" s="388"/>
      <c r="E49" s="368"/>
      <c r="F49" s="368"/>
      <c r="G49" s="368"/>
      <c r="H49" s="372"/>
      <c r="I49" s="373"/>
      <c r="J49" s="376"/>
      <c r="K49" s="376"/>
      <c r="L49" s="358"/>
      <c r="M49" s="362" t="s">
        <v>11</v>
      </c>
      <c r="N49" s="362" t="s">
        <v>12</v>
      </c>
      <c r="O49" s="358"/>
      <c r="P49" s="362" t="s">
        <v>11</v>
      </c>
      <c r="Q49" s="362" t="s">
        <v>12</v>
      </c>
      <c r="R49" s="368"/>
      <c r="S49" s="355"/>
      <c r="T49" s="355"/>
      <c r="U49" s="355"/>
      <c r="V49" s="355"/>
    </row>
    <row r="50" spans="1:22" ht="29.25">
      <c r="A50" s="379"/>
      <c r="B50" s="382"/>
      <c r="C50" s="1" t="s">
        <v>13</v>
      </c>
      <c r="D50" s="1" t="s">
        <v>14</v>
      </c>
      <c r="E50" s="369"/>
      <c r="F50" s="369"/>
      <c r="G50" s="369"/>
      <c r="H50" s="374"/>
      <c r="I50" s="375"/>
      <c r="J50" s="363"/>
      <c r="K50" s="363"/>
      <c r="L50" s="359"/>
      <c r="M50" s="363"/>
      <c r="N50" s="363"/>
      <c r="O50" s="359"/>
      <c r="P50" s="363"/>
      <c r="Q50" s="363"/>
      <c r="R50" s="369"/>
      <c r="S50" s="356"/>
      <c r="T50" s="356"/>
      <c r="U50" s="356"/>
      <c r="V50" s="356"/>
    </row>
    <row r="51" spans="1:22" ht="15">
      <c r="A51" s="2">
        <v>1</v>
      </c>
      <c r="B51" s="3">
        <v>2</v>
      </c>
      <c r="C51" s="17">
        <v>3</v>
      </c>
      <c r="D51" s="17">
        <v>4</v>
      </c>
      <c r="E51" s="17">
        <v>4</v>
      </c>
      <c r="F51" s="17">
        <v>5</v>
      </c>
      <c r="G51" s="17">
        <v>6</v>
      </c>
      <c r="H51" s="4">
        <v>7</v>
      </c>
      <c r="I51" s="4">
        <v>8</v>
      </c>
      <c r="J51" s="17">
        <v>9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5"/>
    </row>
    <row r="52" spans="1:22" ht="22.5" customHeight="1">
      <c r="A52" s="351" t="s">
        <v>122</v>
      </c>
      <c r="B52" s="29" t="s">
        <v>118</v>
      </c>
      <c r="C52" s="6">
        <v>38344</v>
      </c>
      <c r="D52" s="7">
        <v>90</v>
      </c>
      <c r="E52" s="27">
        <v>40522</v>
      </c>
      <c r="F52" s="8">
        <v>40379</v>
      </c>
      <c r="G52" s="17">
        <v>26</v>
      </c>
      <c r="H52" s="4">
        <v>0</v>
      </c>
      <c r="I52" s="4">
        <v>0</v>
      </c>
      <c r="J52" s="17">
        <v>432.9</v>
      </c>
      <c r="K52" s="17">
        <v>292.2</v>
      </c>
      <c r="L52" s="17">
        <v>14</v>
      </c>
      <c r="M52" s="17">
        <v>0</v>
      </c>
      <c r="N52" s="17">
        <v>14</v>
      </c>
      <c r="O52" s="17">
        <v>432.9</v>
      </c>
      <c r="P52" s="17">
        <v>0</v>
      </c>
      <c r="Q52" s="17">
        <v>432.9</v>
      </c>
      <c r="R52" s="9">
        <v>3</v>
      </c>
      <c r="S52" s="6">
        <v>39836</v>
      </c>
      <c r="T52" s="28" t="s">
        <v>116</v>
      </c>
      <c r="U52" s="10" t="s">
        <v>117</v>
      </c>
      <c r="V52" s="5">
        <v>432.9</v>
      </c>
    </row>
    <row r="53" spans="1:22" ht="22.5">
      <c r="A53" s="352"/>
      <c r="B53" s="15" t="s">
        <v>119</v>
      </c>
      <c r="C53" s="11">
        <v>38713</v>
      </c>
      <c r="D53" s="12">
        <v>60</v>
      </c>
      <c r="E53" s="8">
        <v>40361</v>
      </c>
      <c r="F53" s="8">
        <v>40518</v>
      </c>
      <c r="G53" s="12">
        <v>10</v>
      </c>
      <c r="H53" s="13">
        <v>0</v>
      </c>
      <c r="I53" s="12">
        <v>0</v>
      </c>
      <c r="J53" s="12">
        <v>63.1</v>
      </c>
      <c r="K53" s="12">
        <v>42.4</v>
      </c>
      <c r="L53" s="12">
        <v>3</v>
      </c>
      <c r="M53" s="12">
        <v>0</v>
      </c>
      <c r="N53" s="12">
        <v>3</v>
      </c>
      <c r="O53" s="12">
        <v>63.1</v>
      </c>
      <c r="P53" s="12">
        <v>0</v>
      </c>
      <c r="Q53" s="12">
        <v>63.1</v>
      </c>
      <c r="R53" s="9">
        <v>3</v>
      </c>
      <c r="S53" s="6">
        <v>39836</v>
      </c>
      <c r="T53" s="28" t="s">
        <v>116</v>
      </c>
      <c r="U53" s="10" t="s">
        <v>117</v>
      </c>
      <c r="V53" s="14">
        <v>63.1</v>
      </c>
    </row>
    <row r="54" spans="1:22" ht="23.25">
      <c r="A54" s="352"/>
      <c r="B54" s="30" t="s">
        <v>120</v>
      </c>
      <c r="C54" s="11">
        <v>38712</v>
      </c>
      <c r="D54" s="12">
        <v>56</v>
      </c>
      <c r="E54" s="8">
        <v>40415</v>
      </c>
      <c r="F54" s="8">
        <v>40507</v>
      </c>
      <c r="G54" s="12">
        <v>22</v>
      </c>
      <c r="H54" s="13">
        <v>0</v>
      </c>
      <c r="I54" s="12">
        <v>0</v>
      </c>
      <c r="J54" s="12">
        <v>358.6</v>
      </c>
      <c r="K54" s="12">
        <v>238.6</v>
      </c>
      <c r="L54" s="12">
        <v>10</v>
      </c>
      <c r="M54" s="12">
        <v>5</v>
      </c>
      <c r="N54" s="12">
        <v>5</v>
      </c>
      <c r="O54" s="12">
        <v>358.6</v>
      </c>
      <c r="P54" s="12">
        <v>157</v>
      </c>
      <c r="Q54" s="12">
        <v>201.6</v>
      </c>
      <c r="R54" s="9">
        <v>3</v>
      </c>
      <c r="S54" s="6">
        <v>39836</v>
      </c>
      <c r="T54" s="28" t="s">
        <v>116</v>
      </c>
      <c r="U54" s="10" t="s">
        <v>117</v>
      </c>
      <c r="V54" s="14">
        <v>358.6</v>
      </c>
    </row>
    <row r="55" spans="1:22" ht="23.25">
      <c r="A55" s="353"/>
      <c r="B55" s="30" t="s">
        <v>121</v>
      </c>
      <c r="C55" s="11">
        <v>38712</v>
      </c>
      <c r="D55" s="12">
        <v>58</v>
      </c>
      <c r="E55" s="8">
        <v>40361</v>
      </c>
      <c r="F55" s="8">
        <v>40518</v>
      </c>
      <c r="G55" s="12">
        <v>2</v>
      </c>
      <c r="H55" s="13">
        <v>0</v>
      </c>
      <c r="I55" s="12">
        <v>0</v>
      </c>
      <c r="J55" s="12">
        <v>54.1</v>
      </c>
      <c r="K55" s="32">
        <v>37.77</v>
      </c>
      <c r="L55" s="12">
        <v>2</v>
      </c>
      <c r="M55" s="12">
        <v>0</v>
      </c>
      <c r="N55" s="12">
        <v>2</v>
      </c>
      <c r="O55" s="12">
        <v>54.1</v>
      </c>
      <c r="P55" s="12">
        <v>0</v>
      </c>
      <c r="Q55" s="12">
        <v>54.1</v>
      </c>
      <c r="R55" s="9">
        <v>3</v>
      </c>
      <c r="S55" s="6">
        <v>39836</v>
      </c>
      <c r="T55" s="28" t="s">
        <v>116</v>
      </c>
      <c r="U55" s="10" t="s">
        <v>117</v>
      </c>
      <c r="V55" s="14">
        <v>54.1</v>
      </c>
    </row>
    <row r="56" spans="1:22" ht="15">
      <c r="A56" s="349" t="s">
        <v>208</v>
      </c>
      <c r="B56" s="350"/>
      <c r="C56" s="31"/>
      <c r="D56" s="31"/>
      <c r="E56" s="31"/>
      <c r="F56" s="33"/>
      <c r="G56" s="33">
        <f>G52+G53+G54+G55</f>
        <v>60</v>
      </c>
      <c r="H56" s="33">
        <f aca="true" t="shared" si="5" ref="H56:V56">H52+H53+H54+H55</f>
        <v>0</v>
      </c>
      <c r="I56" s="33">
        <f t="shared" si="5"/>
        <v>0</v>
      </c>
      <c r="J56" s="33">
        <f t="shared" si="5"/>
        <v>908.7</v>
      </c>
      <c r="K56" s="33">
        <f t="shared" si="5"/>
        <v>610.9699999999999</v>
      </c>
      <c r="L56" s="33">
        <f t="shared" si="5"/>
        <v>29</v>
      </c>
      <c r="M56" s="33">
        <f t="shared" si="5"/>
        <v>5</v>
      </c>
      <c r="N56" s="33">
        <f t="shared" si="5"/>
        <v>24</v>
      </c>
      <c r="O56" s="33">
        <f t="shared" si="5"/>
        <v>908.7</v>
      </c>
      <c r="P56" s="33">
        <f t="shared" si="5"/>
        <v>157</v>
      </c>
      <c r="Q56" s="33">
        <f t="shared" si="5"/>
        <v>751.7</v>
      </c>
      <c r="R56" s="33">
        <f t="shared" si="5"/>
        <v>12</v>
      </c>
      <c r="S56" s="33"/>
      <c r="T56" s="33"/>
      <c r="U56" s="33"/>
      <c r="V56" s="33">
        <f t="shared" si="5"/>
        <v>908.7</v>
      </c>
    </row>
    <row r="57" spans="1:22" ht="15" customHeight="1">
      <c r="A57" s="409" t="s">
        <v>207</v>
      </c>
      <c r="B57" s="32" t="s">
        <v>203</v>
      </c>
      <c r="C57" s="132">
        <v>36488</v>
      </c>
      <c r="D57" s="32" t="s">
        <v>204</v>
      </c>
      <c r="E57" s="132">
        <v>2012</v>
      </c>
      <c r="F57" s="132">
        <v>2012</v>
      </c>
      <c r="G57" s="32">
        <v>12</v>
      </c>
      <c r="H57" s="32">
        <v>0</v>
      </c>
      <c r="I57" s="32">
        <v>0</v>
      </c>
      <c r="J57" s="32">
        <v>320.55</v>
      </c>
      <c r="K57" s="32">
        <v>195.41</v>
      </c>
      <c r="L57" s="32">
        <v>5</v>
      </c>
      <c r="M57" s="32">
        <v>0</v>
      </c>
      <c r="N57" s="32">
        <v>5</v>
      </c>
      <c r="O57" s="32">
        <v>195.41</v>
      </c>
      <c r="P57" s="32">
        <v>0</v>
      </c>
      <c r="Q57" s="32">
        <v>195.41</v>
      </c>
      <c r="R57" s="32" t="s">
        <v>205</v>
      </c>
      <c r="S57" s="132">
        <v>40108</v>
      </c>
      <c r="T57" s="32" t="s">
        <v>206</v>
      </c>
      <c r="U57" s="32" t="s">
        <v>203</v>
      </c>
      <c r="V57" s="32">
        <v>643.8</v>
      </c>
    </row>
    <row r="58" spans="1:22" ht="21" customHeight="1" thickBot="1">
      <c r="A58" s="410"/>
      <c r="B58" s="133" t="s">
        <v>209</v>
      </c>
      <c r="C58" s="134"/>
      <c r="D58" s="134"/>
      <c r="E58" s="134"/>
      <c r="F58" s="134"/>
      <c r="G58" s="133">
        <v>12</v>
      </c>
      <c r="H58" s="133">
        <v>0</v>
      </c>
      <c r="I58" s="133">
        <v>0</v>
      </c>
      <c r="J58" s="133">
        <v>320.55</v>
      </c>
      <c r="K58" s="133">
        <v>195.41</v>
      </c>
      <c r="L58" s="133">
        <v>5</v>
      </c>
      <c r="M58" s="133">
        <v>0</v>
      </c>
      <c r="N58" s="133">
        <v>5</v>
      </c>
      <c r="O58" s="133">
        <v>195.41</v>
      </c>
      <c r="P58" s="133">
        <v>0</v>
      </c>
      <c r="Q58" s="133">
        <v>195.41</v>
      </c>
      <c r="R58" s="133" t="s">
        <v>205</v>
      </c>
      <c r="S58" s="135">
        <v>40108</v>
      </c>
      <c r="T58" s="133" t="s">
        <v>206</v>
      </c>
      <c r="U58" s="133" t="s">
        <v>203</v>
      </c>
      <c r="V58" s="133">
        <v>643.8</v>
      </c>
    </row>
    <row r="59" spans="1:22" ht="15.75" thickBot="1">
      <c r="A59" s="411" t="s">
        <v>210</v>
      </c>
      <c r="B59" s="412"/>
      <c r="C59" s="137"/>
      <c r="D59" s="137"/>
      <c r="E59" s="137"/>
      <c r="F59" s="137"/>
      <c r="G59" s="137">
        <f>G56+G58</f>
        <v>72</v>
      </c>
      <c r="H59" s="137">
        <f aca="true" t="shared" si="6" ref="H59:V59">H56+H58</f>
        <v>0</v>
      </c>
      <c r="I59" s="137">
        <f t="shared" si="6"/>
        <v>0</v>
      </c>
      <c r="J59" s="137">
        <f t="shared" si="6"/>
        <v>1229.25</v>
      </c>
      <c r="K59" s="137">
        <f t="shared" si="6"/>
        <v>806.3799999999999</v>
      </c>
      <c r="L59" s="137">
        <f t="shared" si="6"/>
        <v>34</v>
      </c>
      <c r="M59" s="137">
        <f t="shared" si="6"/>
        <v>5</v>
      </c>
      <c r="N59" s="137">
        <f t="shared" si="6"/>
        <v>29</v>
      </c>
      <c r="O59" s="137">
        <f t="shared" si="6"/>
        <v>1104.1100000000001</v>
      </c>
      <c r="P59" s="137">
        <f t="shared" si="6"/>
        <v>157</v>
      </c>
      <c r="Q59" s="137">
        <f t="shared" si="6"/>
        <v>947.11</v>
      </c>
      <c r="R59" s="137"/>
      <c r="S59" s="137"/>
      <c r="T59" s="137"/>
      <c r="U59" s="137"/>
      <c r="V59" s="137">
        <f t="shared" si="6"/>
        <v>1552.5</v>
      </c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ht="15">
      <c r="B66" s="29"/>
    </row>
    <row r="67" ht="15">
      <c r="B67" s="29"/>
    </row>
    <row r="68" ht="15">
      <c r="B68" s="29"/>
    </row>
    <row r="69" ht="15">
      <c r="B69" s="29"/>
    </row>
    <row r="70" ht="15">
      <c r="B70" s="29"/>
    </row>
    <row r="71" ht="15">
      <c r="B71" s="29"/>
    </row>
    <row r="72" ht="15">
      <c r="B72" s="29"/>
    </row>
  </sheetData>
  <sheetProtection/>
  <mergeCells count="104">
    <mergeCell ref="A8:A13"/>
    <mergeCell ref="R8:R13"/>
    <mergeCell ref="S8:S13"/>
    <mergeCell ref="T8:T13"/>
    <mergeCell ref="U8:U13"/>
    <mergeCell ref="A57:A58"/>
    <mergeCell ref="A59:B59"/>
    <mergeCell ref="R41:R42"/>
    <mergeCell ref="S41:S42"/>
    <mergeCell ref="T41:T42"/>
    <mergeCell ref="U41:U42"/>
    <mergeCell ref="A36:A40"/>
    <mergeCell ref="R36:R39"/>
    <mergeCell ref="T36:T39"/>
    <mergeCell ref="U36:U39"/>
    <mergeCell ref="A41:A43"/>
    <mergeCell ref="R21:R24"/>
    <mergeCell ref="A18:B18"/>
    <mergeCell ref="A28:A35"/>
    <mergeCell ref="R28:R31"/>
    <mergeCell ref="S28:S31"/>
    <mergeCell ref="T28:T35"/>
    <mergeCell ref="U28:U35"/>
    <mergeCell ref="R32:R35"/>
    <mergeCell ref="S32:S35"/>
    <mergeCell ref="M22:N22"/>
    <mergeCell ref="O22:O24"/>
    <mergeCell ref="P22:Q22"/>
    <mergeCell ref="M23:M24"/>
    <mergeCell ref="N23:N24"/>
    <mergeCell ref="P23:P24"/>
    <mergeCell ref="Q23:Q24"/>
    <mergeCell ref="K21:K24"/>
    <mergeCell ref="L21:N21"/>
    <mergeCell ref="O21:Q21"/>
    <mergeCell ref="A1:V2"/>
    <mergeCell ref="A3:A6"/>
    <mergeCell ref="B3:B6"/>
    <mergeCell ref="C3:D5"/>
    <mergeCell ref="E3:E6"/>
    <mergeCell ref="F3:F6"/>
    <mergeCell ref="G3:G6"/>
    <mergeCell ref="H3:I6"/>
    <mergeCell ref="J3:J6"/>
    <mergeCell ref="K3:K6"/>
    <mergeCell ref="U3:U6"/>
    <mergeCell ref="L3:N3"/>
    <mergeCell ref="V3:V6"/>
    <mergeCell ref="S3:S6"/>
    <mergeCell ref="T3:T6"/>
    <mergeCell ref="O3:Q3"/>
    <mergeCell ref="R3:R6"/>
    <mergeCell ref="P4:Q4"/>
    <mergeCell ref="L4:L6"/>
    <mergeCell ref="M4:N4"/>
    <mergeCell ref="O4:O6"/>
    <mergeCell ref="B47:B50"/>
    <mergeCell ref="C47:D49"/>
    <mergeCell ref="E47:E50"/>
    <mergeCell ref="F47:F50"/>
    <mergeCell ref="A45:V46"/>
    <mergeCell ref="M5:M6"/>
    <mergeCell ref="N5:N6"/>
    <mergeCell ref="P5:P6"/>
    <mergeCell ref="S21:S24"/>
    <mergeCell ref="T21:T24"/>
    <mergeCell ref="A19:V20"/>
    <mergeCell ref="A21:A24"/>
    <mergeCell ref="B21:B24"/>
    <mergeCell ref="C21:D23"/>
    <mergeCell ref="E21:E24"/>
    <mergeCell ref="F21:F24"/>
    <mergeCell ref="G21:G24"/>
    <mergeCell ref="H21:I24"/>
    <mergeCell ref="J21:J24"/>
    <mergeCell ref="Q5:Q6"/>
    <mergeCell ref="A14:A17"/>
    <mergeCell ref="U21:U24"/>
    <mergeCell ref="V21:V24"/>
    <mergeCell ref="L22:L24"/>
    <mergeCell ref="A44:B44"/>
    <mergeCell ref="A26:A27"/>
    <mergeCell ref="A56:B56"/>
    <mergeCell ref="A52:A55"/>
    <mergeCell ref="V47:V50"/>
    <mergeCell ref="L48:L50"/>
    <mergeCell ref="M48:N48"/>
    <mergeCell ref="O48:O50"/>
    <mergeCell ref="P48:Q48"/>
    <mergeCell ref="M49:M50"/>
    <mergeCell ref="N49:N50"/>
    <mergeCell ref="P49:P50"/>
    <mergeCell ref="Q49:Q50"/>
    <mergeCell ref="O47:Q47"/>
    <mergeCell ref="R47:R50"/>
    <mergeCell ref="S47:S50"/>
    <mergeCell ref="T47:T50"/>
    <mergeCell ref="U47:U50"/>
    <mergeCell ref="G47:G50"/>
    <mergeCell ref="H47:I50"/>
    <mergeCell ref="J47:J50"/>
    <mergeCell ref="K47:K50"/>
    <mergeCell ref="L47:N47"/>
    <mergeCell ref="A47:A50"/>
  </mergeCells>
  <printOptions/>
  <pageMargins left="0.07874015748031496" right="0.11811023622047245" top="0.35433070866141736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E1">
      <pane ySplit="7" topLeftCell="A20" activePane="bottomLeft" state="frozen"/>
      <selection pane="topLeft" activeCell="A1" sqref="A1"/>
      <selection pane="bottomLeft" activeCell="S23" sqref="S23"/>
    </sheetView>
  </sheetViews>
  <sheetFormatPr defaultColWidth="9.140625" defaultRowHeight="15"/>
  <cols>
    <col min="1" max="1" width="6.7109375" style="0" customWidth="1"/>
    <col min="2" max="2" width="21.28125" style="0" customWidth="1"/>
    <col min="4" max="4" width="8.8515625" style="0" customWidth="1"/>
    <col min="7" max="7" width="7.28125" style="0" customWidth="1"/>
    <col min="8" max="8" width="7.7109375" style="0" customWidth="1"/>
    <col min="9" max="9" width="1.28515625" style="0" hidden="1" customWidth="1"/>
    <col min="10" max="10" width="8.28125" style="0" customWidth="1"/>
    <col min="11" max="11" width="7.140625" style="0" customWidth="1"/>
    <col min="12" max="12" width="6.00390625" style="0" customWidth="1"/>
    <col min="13" max="13" width="7.57421875" style="0" customWidth="1"/>
    <col min="14" max="14" width="7.7109375" style="0" customWidth="1"/>
    <col min="15" max="15" width="6.8515625" style="0" customWidth="1"/>
    <col min="16" max="16" width="7.00390625" style="0" customWidth="1"/>
    <col min="17" max="17" width="7.8515625" style="0" customWidth="1"/>
  </cols>
  <sheetData>
    <row r="1" spans="1:22" ht="15">
      <c r="A1" s="431" t="s">
        <v>104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</row>
    <row r="2" spans="1:22" ht="1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31.5" customHeight="1">
      <c r="A3" s="326" t="s">
        <v>0</v>
      </c>
      <c r="B3" s="329" t="s">
        <v>30</v>
      </c>
      <c r="C3" s="294" t="s">
        <v>2</v>
      </c>
      <c r="D3" s="295"/>
      <c r="E3" s="300" t="s">
        <v>18</v>
      </c>
      <c r="F3" s="300" t="s">
        <v>4</v>
      </c>
      <c r="G3" s="300" t="s">
        <v>19</v>
      </c>
      <c r="H3" s="320" t="s">
        <v>6</v>
      </c>
      <c r="I3" s="321"/>
      <c r="J3" s="314" t="s">
        <v>7</v>
      </c>
      <c r="K3" s="314" t="s">
        <v>15</v>
      </c>
      <c r="L3" s="316" t="s">
        <v>20</v>
      </c>
      <c r="M3" s="432"/>
      <c r="N3" s="433"/>
      <c r="O3" s="316" t="s">
        <v>21</v>
      </c>
      <c r="P3" s="432"/>
      <c r="Q3" s="433"/>
      <c r="R3" s="300" t="s">
        <v>22</v>
      </c>
      <c r="S3" s="300" t="s">
        <v>23</v>
      </c>
      <c r="T3" s="300" t="s">
        <v>24</v>
      </c>
      <c r="U3" s="300" t="s">
        <v>25</v>
      </c>
      <c r="V3" s="300" t="s">
        <v>26</v>
      </c>
    </row>
    <row r="4" spans="1:22" ht="15">
      <c r="A4" s="327"/>
      <c r="B4" s="330"/>
      <c r="C4" s="296"/>
      <c r="D4" s="297"/>
      <c r="E4" s="301"/>
      <c r="F4" s="301"/>
      <c r="G4" s="301"/>
      <c r="H4" s="322"/>
      <c r="I4" s="323"/>
      <c r="J4" s="319"/>
      <c r="K4" s="319"/>
      <c r="L4" s="307" t="s">
        <v>10</v>
      </c>
      <c r="M4" s="310" t="s">
        <v>16</v>
      </c>
      <c r="N4" s="311"/>
      <c r="O4" s="307" t="s">
        <v>10</v>
      </c>
      <c r="P4" s="310" t="s">
        <v>17</v>
      </c>
      <c r="Q4" s="311"/>
      <c r="R4" s="301"/>
      <c r="S4" s="301"/>
      <c r="T4" s="301"/>
      <c r="U4" s="301"/>
      <c r="V4" s="301"/>
    </row>
    <row r="5" spans="1:22" ht="27" customHeight="1">
      <c r="A5" s="327"/>
      <c r="B5" s="330"/>
      <c r="C5" s="298"/>
      <c r="D5" s="299"/>
      <c r="E5" s="301"/>
      <c r="F5" s="301"/>
      <c r="G5" s="301"/>
      <c r="H5" s="322"/>
      <c r="I5" s="323"/>
      <c r="J5" s="319"/>
      <c r="K5" s="319"/>
      <c r="L5" s="312"/>
      <c r="M5" s="314" t="s">
        <v>11</v>
      </c>
      <c r="N5" s="314" t="s">
        <v>12</v>
      </c>
      <c r="O5" s="312"/>
      <c r="P5" s="314" t="s">
        <v>11</v>
      </c>
      <c r="Q5" s="314" t="s">
        <v>12</v>
      </c>
      <c r="R5" s="301"/>
      <c r="S5" s="301"/>
      <c r="T5" s="301"/>
      <c r="U5" s="301"/>
      <c r="V5" s="301"/>
    </row>
    <row r="6" spans="1:22" ht="27.75">
      <c r="A6" s="328"/>
      <c r="B6" s="331"/>
      <c r="C6" s="153" t="s">
        <v>13</v>
      </c>
      <c r="D6" s="153" t="s">
        <v>14</v>
      </c>
      <c r="E6" s="302"/>
      <c r="F6" s="302"/>
      <c r="G6" s="302"/>
      <c r="H6" s="324"/>
      <c r="I6" s="325"/>
      <c r="J6" s="315"/>
      <c r="K6" s="315"/>
      <c r="L6" s="313"/>
      <c r="M6" s="315"/>
      <c r="N6" s="315"/>
      <c r="O6" s="313"/>
      <c r="P6" s="315"/>
      <c r="Q6" s="315"/>
      <c r="R6" s="302"/>
      <c r="S6" s="302"/>
      <c r="T6" s="302"/>
      <c r="U6" s="302"/>
      <c r="V6" s="302"/>
    </row>
    <row r="7" spans="1:22" ht="15">
      <c r="A7" s="2">
        <v>1</v>
      </c>
      <c r="B7" s="3">
        <v>2</v>
      </c>
      <c r="C7" s="94">
        <v>3</v>
      </c>
      <c r="D7" s="94">
        <v>4</v>
      </c>
      <c r="E7" s="94">
        <v>4</v>
      </c>
      <c r="F7" s="94">
        <v>5</v>
      </c>
      <c r="G7" s="94">
        <v>6</v>
      </c>
      <c r="H7" s="4">
        <v>7</v>
      </c>
      <c r="I7" s="4">
        <v>8</v>
      </c>
      <c r="J7" s="94">
        <v>9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14.25" customHeight="1">
      <c r="A8" s="351" t="s">
        <v>189</v>
      </c>
      <c r="B8" s="66" t="s">
        <v>40</v>
      </c>
      <c r="C8" s="72" t="s">
        <v>41</v>
      </c>
      <c r="D8" s="73">
        <v>215</v>
      </c>
      <c r="E8" s="74" t="s">
        <v>178</v>
      </c>
      <c r="F8" s="74" t="s">
        <v>179</v>
      </c>
      <c r="G8" s="75">
        <v>5</v>
      </c>
      <c r="H8" s="75">
        <v>5</v>
      </c>
      <c r="I8" s="4"/>
      <c r="J8" s="7">
        <v>130.42</v>
      </c>
      <c r="K8" s="7">
        <v>129.2</v>
      </c>
      <c r="L8" s="75">
        <v>3</v>
      </c>
      <c r="M8" s="94">
        <v>2</v>
      </c>
      <c r="N8" s="75">
        <v>1</v>
      </c>
      <c r="O8" s="76">
        <f>'[1]Приложение1'!$M$462</f>
        <v>97.80000000000001</v>
      </c>
      <c r="P8" s="76">
        <v>65.2</v>
      </c>
      <c r="Q8" s="76">
        <v>32.6</v>
      </c>
      <c r="R8" s="440" t="s">
        <v>180</v>
      </c>
      <c r="S8" s="406" t="s">
        <v>181</v>
      </c>
      <c r="T8" s="445" t="s">
        <v>182</v>
      </c>
      <c r="U8" s="406" t="s">
        <v>183</v>
      </c>
      <c r="V8" s="7">
        <v>99</v>
      </c>
    </row>
    <row r="9" spans="1:22" ht="22.5">
      <c r="A9" s="352"/>
      <c r="B9" s="66" t="s">
        <v>42</v>
      </c>
      <c r="C9" s="72" t="s">
        <v>43</v>
      </c>
      <c r="D9" s="73">
        <v>214</v>
      </c>
      <c r="E9" s="74" t="s">
        <v>178</v>
      </c>
      <c r="F9" s="74" t="s">
        <v>179</v>
      </c>
      <c r="G9" s="75">
        <v>6</v>
      </c>
      <c r="H9" s="75">
        <v>6</v>
      </c>
      <c r="I9" s="12"/>
      <c r="J9" s="77">
        <v>130.5</v>
      </c>
      <c r="K9" s="77">
        <v>130.5</v>
      </c>
      <c r="L9" s="75">
        <v>2</v>
      </c>
      <c r="M9" s="78">
        <v>0</v>
      </c>
      <c r="N9" s="75">
        <v>2</v>
      </c>
      <c r="O9" s="76">
        <f>'[1]Приложение1'!$M$463</f>
        <v>74.8</v>
      </c>
      <c r="P9" s="76">
        <v>0</v>
      </c>
      <c r="Q9" s="76">
        <v>74.8</v>
      </c>
      <c r="R9" s="441"/>
      <c r="S9" s="443"/>
      <c r="T9" s="446"/>
      <c r="U9" s="447"/>
      <c r="V9" s="70">
        <v>76.5</v>
      </c>
    </row>
    <row r="10" spans="1:22" ht="22.5">
      <c r="A10" s="352"/>
      <c r="B10" s="66" t="s">
        <v>44</v>
      </c>
      <c r="C10" s="72">
        <v>37134</v>
      </c>
      <c r="D10" s="73">
        <v>296</v>
      </c>
      <c r="E10" s="74" t="s">
        <v>178</v>
      </c>
      <c r="F10" s="74" t="s">
        <v>184</v>
      </c>
      <c r="G10" s="75">
        <v>2</v>
      </c>
      <c r="H10" s="75">
        <v>2</v>
      </c>
      <c r="I10" s="12"/>
      <c r="J10" s="77">
        <v>437.18</v>
      </c>
      <c r="K10" s="77">
        <v>437.18</v>
      </c>
      <c r="L10" s="75">
        <v>2</v>
      </c>
      <c r="M10" s="78">
        <v>0</v>
      </c>
      <c r="N10" s="75">
        <v>2</v>
      </c>
      <c r="O10" s="76">
        <f>'[1]Приложение1'!$M$464</f>
        <v>76.9</v>
      </c>
      <c r="P10" s="76">
        <v>0</v>
      </c>
      <c r="Q10" s="76">
        <v>76.9</v>
      </c>
      <c r="R10" s="441"/>
      <c r="S10" s="443"/>
      <c r="T10" s="446"/>
      <c r="U10" s="447"/>
      <c r="V10" s="70">
        <v>79</v>
      </c>
    </row>
    <row r="11" spans="1:22" ht="15">
      <c r="A11" s="352"/>
      <c r="B11" s="66" t="s">
        <v>45</v>
      </c>
      <c r="C11" s="72" t="s">
        <v>46</v>
      </c>
      <c r="D11" s="73">
        <v>71</v>
      </c>
      <c r="E11" s="74" t="s">
        <v>178</v>
      </c>
      <c r="F11" s="74" t="s">
        <v>184</v>
      </c>
      <c r="G11" s="75">
        <v>1</v>
      </c>
      <c r="H11" s="75">
        <v>1</v>
      </c>
      <c r="I11" s="12"/>
      <c r="J11" s="77">
        <v>735.8</v>
      </c>
      <c r="K11" s="77">
        <v>501.1</v>
      </c>
      <c r="L11" s="75">
        <v>1</v>
      </c>
      <c r="M11" s="78">
        <v>0</v>
      </c>
      <c r="N11" s="75">
        <v>1</v>
      </c>
      <c r="O11" s="76">
        <f>'[1]Приложение1'!$M$465</f>
        <v>23.4</v>
      </c>
      <c r="P11" s="76">
        <v>0</v>
      </c>
      <c r="Q11" s="76">
        <v>23.4</v>
      </c>
      <c r="R11" s="441"/>
      <c r="S11" s="443"/>
      <c r="T11" s="446"/>
      <c r="U11" s="447"/>
      <c r="V11" s="70">
        <v>29</v>
      </c>
    </row>
    <row r="12" spans="1:22" ht="22.5">
      <c r="A12" s="438"/>
      <c r="B12" s="66" t="s">
        <v>47</v>
      </c>
      <c r="C12" s="72" t="s">
        <v>48</v>
      </c>
      <c r="D12" s="73">
        <v>75</v>
      </c>
      <c r="E12" s="74" t="s">
        <v>178</v>
      </c>
      <c r="F12" s="74" t="s">
        <v>184</v>
      </c>
      <c r="G12" s="75">
        <v>1</v>
      </c>
      <c r="H12" s="75">
        <v>1</v>
      </c>
      <c r="I12" s="29"/>
      <c r="J12" s="77">
        <v>783.78</v>
      </c>
      <c r="K12" s="147">
        <v>468.71</v>
      </c>
      <c r="L12" s="75">
        <v>1</v>
      </c>
      <c r="M12" s="78">
        <v>0</v>
      </c>
      <c r="N12" s="75">
        <v>1</v>
      </c>
      <c r="O12" s="76">
        <f>'[1]Приложение1'!$M$466</f>
        <v>19.1</v>
      </c>
      <c r="P12" s="76">
        <v>0</v>
      </c>
      <c r="Q12" s="76">
        <v>19.1</v>
      </c>
      <c r="R12" s="441"/>
      <c r="S12" s="443"/>
      <c r="T12" s="446"/>
      <c r="U12" s="447"/>
      <c r="V12" s="147">
        <v>29</v>
      </c>
    </row>
    <row r="13" spans="1:22" ht="22.5">
      <c r="A13" s="438"/>
      <c r="B13" s="66" t="s">
        <v>49</v>
      </c>
      <c r="C13" s="72" t="s">
        <v>48</v>
      </c>
      <c r="D13" s="73">
        <v>76</v>
      </c>
      <c r="E13" s="74" t="s">
        <v>178</v>
      </c>
      <c r="F13" s="74" t="s">
        <v>184</v>
      </c>
      <c r="G13" s="75">
        <v>1</v>
      </c>
      <c r="H13" s="75">
        <v>1</v>
      </c>
      <c r="I13" s="29"/>
      <c r="J13" s="77">
        <v>669.5</v>
      </c>
      <c r="K13" s="147">
        <v>375.29</v>
      </c>
      <c r="L13" s="75">
        <v>1</v>
      </c>
      <c r="M13" s="78">
        <v>0</v>
      </c>
      <c r="N13" s="75">
        <v>1</v>
      </c>
      <c r="O13" s="76">
        <f>'[1]Приложение1'!$M$467</f>
        <v>23.8</v>
      </c>
      <c r="P13" s="76">
        <v>0</v>
      </c>
      <c r="Q13" s="76">
        <v>23.8</v>
      </c>
      <c r="R13" s="441"/>
      <c r="S13" s="443"/>
      <c r="T13" s="446"/>
      <c r="U13" s="447"/>
      <c r="V13" s="148">
        <v>29</v>
      </c>
    </row>
    <row r="14" spans="1:22" ht="15">
      <c r="A14" s="438"/>
      <c r="B14" s="66" t="s">
        <v>50</v>
      </c>
      <c r="C14" s="72" t="s">
        <v>51</v>
      </c>
      <c r="D14" s="73">
        <v>63</v>
      </c>
      <c r="E14" s="74" t="s">
        <v>178</v>
      </c>
      <c r="F14" s="74" t="s">
        <v>184</v>
      </c>
      <c r="G14" s="75">
        <v>1</v>
      </c>
      <c r="H14" s="75">
        <v>1</v>
      </c>
      <c r="I14" s="29"/>
      <c r="J14" s="77">
        <v>504.8</v>
      </c>
      <c r="K14" s="147">
        <v>268.3</v>
      </c>
      <c r="L14" s="75">
        <v>1</v>
      </c>
      <c r="M14" s="78">
        <v>0</v>
      </c>
      <c r="N14" s="75">
        <v>1</v>
      </c>
      <c r="O14" s="76">
        <f>'[1]Приложение1'!$M$468</f>
        <v>19.1</v>
      </c>
      <c r="P14" s="76">
        <v>0</v>
      </c>
      <c r="Q14" s="76">
        <v>19.1</v>
      </c>
      <c r="R14" s="441"/>
      <c r="S14" s="443"/>
      <c r="T14" s="446"/>
      <c r="U14" s="447"/>
      <c r="V14" s="147">
        <v>32</v>
      </c>
    </row>
    <row r="15" spans="1:22" ht="15">
      <c r="A15" s="438"/>
      <c r="B15" s="66" t="s">
        <v>52</v>
      </c>
      <c r="C15" s="72" t="s">
        <v>51</v>
      </c>
      <c r="D15" s="73">
        <v>58</v>
      </c>
      <c r="E15" s="74" t="s">
        <v>178</v>
      </c>
      <c r="F15" s="74" t="s">
        <v>184</v>
      </c>
      <c r="G15" s="75">
        <v>1</v>
      </c>
      <c r="H15" s="75">
        <v>1</v>
      </c>
      <c r="I15" s="29"/>
      <c r="J15" s="77">
        <v>64.14</v>
      </c>
      <c r="K15" s="147">
        <v>42.64</v>
      </c>
      <c r="L15" s="75">
        <v>1</v>
      </c>
      <c r="M15" s="78">
        <v>0</v>
      </c>
      <c r="N15" s="75">
        <v>1</v>
      </c>
      <c r="O15" s="76">
        <f>'[1]Приложение1'!$M$469</f>
        <v>31.6</v>
      </c>
      <c r="P15" s="76">
        <v>0</v>
      </c>
      <c r="Q15" s="76">
        <v>31.6</v>
      </c>
      <c r="R15" s="442"/>
      <c r="S15" s="444"/>
      <c r="T15" s="446"/>
      <c r="U15" s="447"/>
      <c r="V15" s="147">
        <v>29.5</v>
      </c>
    </row>
    <row r="16" spans="1:22" ht="22.5">
      <c r="A16" s="438"/>
      <c r="B16" s="92" t="s">
        <v>53</v>
      </c>
      <c r="C16" s="72" t="s">
        <v>54</v>
      </c>
      <c r="D16" s="73">
        <v>48</v>
      </c>
      <c r="E16" s="79">
        <v>42369</v>
      </c>
      <c r="F16" s="74" t="s">
        <v>185</v>
      </c>
      <c r="G16" s="75">
        <v>26</v>
      </c>
      <c r="H16" s="75">
        <v>26</v>
      </c>
      <c r="I16" s="29"/>
      <c r="J16" s="77">
        <v>590.8</v>
      </c>
      <c r="K16" s="147">
        <v>590.8</v>
      </c>
      <c r="L16" s="78">
        <v>13</v>
      </c>
      <c r="M16" s="78">
        <v>2</v>
      </c>
      <c r="N16" s="75">
        <v>11</v>
      </c>
      <c r="O16" s="76">
        <f>'[1]Приложение1'!$M$858</f>
        <v>416.87</v>
      </c>
      <c r="P16" s="77">
        <v>34</v>
      </c>
      <c r="Q16" s="76">
        <v>382.87</v>
      </c>
      <c r="R16" s="448" t="s">
        <v>186</v>
      </c>
      <c r="S16" s="451" t="s">
        <v>187</v>
      </c>
      <c r="T16" s="446"/>
      <c r="U16" s="447"/>
      <c r="V16" s="147">
        <v>432.8</v>
      </c>
    </row>
    <row r="17" spans="1:22" ht="22.5">
      <c r="A17" s="438"/>
      <c r="B17" s="92" t="s">
        <v>55</v>
      </c>
      <c r="C17" s="72" t="s">
        <v>56</v>
      </c>
      <c r="D17" s="73">
        <v>20</v>
      </c>
      <c r="E17" s="79">
        <v>42369</v>
      </c>
      <c r="F17" s="74" t="s">
        <v>185</v>
      </c>
      <c r="G17" s="75">
        <v>3</v>
      </c>
      <c r="H17" s="75">
        <v>3</v>
      </c>
      <c r="I17" s="29"/>
      <c r="J17" s="77">
        <v>130.42</v>
      </c>
      <c r="K17" s="147">
        <v>128.42</v>
      </c>
      <c r="L17" s="78">
        <v>3</v>
      </c>
      <c r="M17" s="78">
        <v>1</v>
      </c>
      <c r="N17" s="78">
        <v>2</v>
      </c>
      <c r="O17" s="76">
        <f>'[1]Приложение1'!$M$859</f>
        <v>97.82</v>
      </c>
      <c r="P17" s="77">
        <v>32.6</v>
      </c>
      <c r="Q17" s="76">
        <v>65.22</v>
      </c>
      <c r="R17" s="449"/>
      <c r="S17" s="443"/>
      <c r="T17" s="446"/>
      <c r="U17" s="447"/>
      <c r="V17" s="147">
        <v>100.2</v>
      </c>
    </row>
    <row r="18" spans="1:22" ht="22.5">
      <c r="A18" s="439"/>
      <c r="B18" s="93" t="s">
        <v>57</v>
      </c>
      <c r="C18" s="80">
        <v>38313</v>
      </c>
      <c r="D18" s="81">
        <v>59</v>
      </c>
      <c r="E18" s="82">
        <v>42369</v>
      </c>
      <c r="F18" s="74" t="s">
        <v>185</v>
      </c>
      <c r="G18" s="83">
        <v>5</v>
      </c>
      <c r="H18" s="83">
        <v>5</v>
      </c>
      <c r="I18" s="29"/>
      <c r="J18" s="84">
        <v>501.35</v>
      </c>
      <c r="K18" s="149">
        <v>501.35</v>
      </c>
      <c r="L18" s="85">
        <v>2</v>
      </c>
      <c r="M18" s="85">
        <v>0</v>
      </c>
      <c r="N18" s="85">
        <v>2</v>
      </c>
      <c r="O18" s="86">
        <f>'[1]Приложение1'!$M$860</f>
        <v>69.94</v>
      </c>
      <c r="P18" s="84">
        <v>0</v>
      </c>
      <c r="Q18" s="86">
        <v>69.94</v>
      </c>
      <c r="R18" s="450"/>
      <c r="S18" s="444"/>
      <c r="T18" s="446"/>
      <c r="U18" s="447"/>
      <c r="V18" s="149">
        <v>74.4</v>
      </c>
    </row>
    <row r="19" spans="1:22" ht="15">
      <c r="A19" s="436" t="s">
        <v>215</v>
      </c>
      <c r="B19" s="437"/>
      <c r="C19" s="64" t="s">
        <v>188</v>
      </c>
      <c r="D19" s="64" t="s">
        <v>188</v>
      </c>
      <c r="E19" s="64" t="s">
        <v>188</v>
      </c>
      <c r="F19" s="64" t="s">
        <v>188</v>
      </c>
      <c r="G19" s="87">
        <f>G8+G9+G10+G11+G12+G13+G14+G15+G16+G17+G18</f>
        <v>52</v>
      </c>
      <c r="H19" s="87">
        <f aca="true" t="shared" si="0" ref="H19:Q19">H8+H9+H10+H11+H12+H13+H14+H15+H16+H17+H18</f>
        <v>52</v>
      </c>
      <c r="I19" s="88">
        <f t="shared" si="0"/>
        <v>0</v>
      </c>
      <c r="J19" s="89">
        <f t="shared" si="0"/>
        <v>4678.6900000000005</v>
      </c>
      <c r="K19" s="90">
        <f t="shared" si="0"/>
        <v>3573.4900000000002</v>
      </c>
      <c r="L19" s="87">
        <f t="shared" si="0"/>
        <v>30</v>
      </c>
      <c r="M19" s="87">
        <f t="shared" si="0"/>
        <v>5</v>
      </c>
      <c r="N19" s="87">
        <f t="shared" si="0"/>
        <v>25</v>
      </c>
      <c r="O19" s="89">
        <f t="shared" si="0"/>
        <v>951.1300000000001</v>
      </c>
      <c r="P19" s="89">
        <f t="shared" si="0"/>
        <v>131.8</v>
      </c>
      <c r="Q19" s="89">
        <f t="shared" si="0"/>
        <v>819.3300000000002</v>
      </c>
      <c r="R19" s="91" t="s">
        <v>188</v>
      </c>
      <c r="S19" s="91" t="s">
        <v>188</v>
      </c>
      <c r="T19" s="91" t="s">
        <v>188</v>
      </c>
      <c r="U19" s="91" t="s">
        <v>188</v>
      </c>
      <c r="V19" s="89">
        <f>V8+V9+V10+V11+V12+V13+V14+V15+V16+V17+V18</f>
        <v>1010.4</v>
      </c>
    </row>
    <row r="20" spans="1:22" ht="45">
      <c r="A20" s="351" t="s">
        <v>202</v>
      </c>
      <c r="B20" s="138" t="s">
        <v>33</v>
      </c>
      <c r="C20" s="6">
        <v>38313</v>
      </c>
      <c r="D20" s="7" t="s">
        <v>34</v>
      </c>
      <c r="E20" s="8">
        <v>42369</v>
      </c>
      <c r="F20" s="8">
        <v>42735</v>
      </c>
      <c r="G20" s="94">
        <v>29</v>
      </c>
      <c r="H20" s="123">
        <v>29</v>
      </c>
      <c r="I20" s="4"/>
      <c r="J20" s="94">
        <v>478.7</v>
      </c>
      <c r="K20" s="94">
        <v>255.5</v>
      </c>
      <c r="L20" s="94">
        <v>7</v>
      </c>
      <c r="M20" s="94">
        <v>0</v>
      </c>
      <c r="N20" s="94">
        <v>7</v>
      </c>
      <c r="O20" s="94">
        <v>377.79</v>
      </c>
      <c r="P20" s="94">
        <v>0</v>
      </c>
      <c r="Q20" s="94">
        <v>377.79</v>
      </c>
      <c r="R20" s="9" t="s">
        <v>211</v>
      </c>
      <c r="S20" s="6">
        <v>42170</v>
      </c>
      <c r="T20" s="10" t="s">
        <v>212</v>
      </c>
      <c r="U20" s="10" t="s">
        <v>213</v>
      </c>
      <c r="V20" s="7">
        <v>423.9</v>
      </c>
    </row>
    <row r="21" spans="1:22" ht="45.75">
      <c r="A21" s="352"/>
      <c r="B21" s="15" t="s">
        <v>214</v>
      </c>
      <c r="C21" s="11">
        <v>38336</v>
      </c>
      <c r="D21" s="12">
        <v>139</v>
      </c>
      <c r="E21" s="8">
        <v>42369</v>
      </c>
      <c r="F21" s="8">
        <v>42735</v>
      </c>
      <c r="G21" s="78">
        <v>9</v>
      </c>
      <c r="H21" s="139">
        <v>9</v>
      </c>
      <c r="I21" s="12"/>
      <c r="J21" s="12">
        <v>109.7</v>
      </c>
      <c r="K21" s="12">
        <v>80.6</v>
      </c>
      <c r="L21" s="12">
        <v>3</v>
      </c>
      <c r="M21" s="12">
        <v>0</v>
      </c>
      <c r="N21" s="12">
        <v>3</v>
      </c>
      <c r="O21" s="12">
        <v>109.7</v>
      </c>
      <c r="P21" s="12">
        <v>0</v>
      </c>
      <c r="Q21" s="12">
        <v>109.7</v>
      </c>
      <c r="R21" s="9" t="s">
        <v>211</v>
      </c>
      <c r="S21" s="8">
        <v>42170</v>
      </c>
      <c r="T21" s="45" t="s">
        <v>212</v>
      </c>
      <c r="U21" s="45" t="s">
        <v>213</v>
      </c>
      <c r="V21" s="70">
        <v>138.7</v>
      </c>
    </row>
    <row r="22" spans="1:22" ht="45.75">
      <c r="A22" s="352"/>
      <c r="B22" s="15" t="s">
        <v>35</v>
      </c>
      <c r="C22" s="11">
        <v>38253</v>
      </c>
      <c r="D22" s="12">
        <v>131</v>
      </c>
      <c r="E22" s="8">
        <v>42369</v>
      </c>
      <c r="F22" s="8">
        <v>42735</v>
      </c>
      <c r="G22" s="78">
        <v>15</v>
      </c>
      <c r="H22" s="139">
        <v>15</v>
      </c>
      <c r="I22" s="12"/>
      <c r="J22" s="12">
        <v>244.9</v>
      </c>
      <c r="K22" s="12">
        <v>180.45</v>
      </c>
      <c r="L22" s="12">
        <v>7</v>
      </c>
      <c r="M22" s="12">
        <v>4</v>
      </c>
      <c r="N22" s="12">
        <v>3</v>
      </c>
      <c r="O22" s="12">
        <v>244.9</v>
      </c>
      <c r="P22" s="12">
        <v>123.2</v>
      </c>
      <c r="Q22" s="12">
        <v>121.7</v>
      </c>
      <c r="R22" s="9" t="s">
        <v>211</v>
      </c>
      <c r="S22" s="44">
        <v>42170</v>
      </c>
      <c r="T22" s="45" t="s">
        <v>212</v>
      </c>
      <c r="U22" s="45" t="s">
        <v>213</v>
      </c>
      <c r="V22" s="70">
        <v>298.6</v>
      </c>
    </row>
    <row r="23" spans="1:22" ht="15">
      <c r="A23" s="352"/>
      <c r="B23" s="143" t="s">
        <v>216</v>
      </c>
      <c r="C23" s="11"/>
      <c r="D23" s="12"/>
      <c r="E23" s="8"/>
      <c r="F23" s="8"/>
      <c r="G23" s="140">
        <f>G20+G21+G22</f>
        <v>53</v>
      </c>
      <c r="H23" s="140">
        <f aca="true" t="shared" si="1" ref="H23:V23">H20+H21+H22</f>
        <v>53</v>
      </c>
      <c r="I23" s="140">
        <f t="shared" si="1"/>
        <v>0</v>
      </c>
      <c r="J23" s="140">
        <f t="shared" si="1"/>
        <v>833.3</v>
      </c>
      <c r="K23" s="140">
        <f t="shared" si="1"/>
        <v>516.55</v>
      </c>
      <c r="L23" s="140">
        <f t="shared" si="1"/>
        <v>17</v>
      </c>
      <c r="M23" s="140">
        <f t="shared" si="1"/>
        <v>4</v>
      </c>
      <c r="N23" s="140">
        <f t="shared" si="1"/>
        <v>13</v>
      </c>
      <c r="O23" s="140">
        <f t="shared" si="1"/>
        <v>732.39</v>
      </c>
      <c r="P23" s="140">
        <f t="shared" si="1"/>
        <v>123.2</v>
      </c>
      <c r="Q23" s="140">
        <f t="shared" si="1"/>
        <v>609.19</v>
      </c>
      <c r="R23" s="140"/>
      <c r="S23" s="140"/>
      <c r="T23" s="140"/>
      <c r="U23" s="140"/>
      <c r="V23" s="140">
        <f t="shared" si="1"/>
        <v>861.1999999999999</v>
      </c>
    </row>
    <row r="24" spans="1:22" ht="14.25" customHeight="1">
      <c r="A24" s="409" t="s">
        <v>219</v>
      </c>
      <c r="B24" s="248" t="s">
        <v>38</v>
      </c>
      <c r="C24" s="141">
        <v>39065</v>
      </c>
      <c r="D24" s="142">
        <v>60</v>
      </c>
      <c r="E24" s="141">
        <v>42339</v>
      </c>
      <c r="F24" s="141">
        <v>42368</v>
      </c>
      <c r="G24" s="32">
        <v>19</v>
      </c>
      <c r="H24" s="32">
        <v>0</v>
      </c>
      <c r="I24" s="32"/>
      <c r="J24" s="142">
        <v>374.5</v>
      </c>
      <c r="K24" s="142">
        <v>208.08</v>
      </c>
      <c r="L24" s="142">
        <v>8</v>
      </c>
      <c r="M24" s="142">
        <v>5</v>
      </c>
      <c r="N24" s="142">
        <v>3</v>
      </c>
      <c r="O24" s="142">
        <v>374.5</v>
      </c>
      <c r="P24" s="142">
        <v>235.5</v>
      </c>
      <c r="Q24" s="142">
        <v>138.65</v>
      </c>
      <c r="R24" s="435" t="s">
        <v>217</v>
      </c>
      <c r="S24" s="452">
        <v>41913</v>
      </c>
      <c r="T24" s="434" t="s">
        <v>236</v>
      </c>
      <c r="U24" s="434" t="s">
        <v>220</v>
      </c>
      <c r="V24" s="32"/>
    </row>
    <row r="25" spans="1:22" ht="23.25">
      <c r="A25" s="410"/>
      <c r="B25" s="249" t="s">
        <v>39</v>
      </c>
      <c r="C25" s="141">
        <v>39280</v>
      </c>
      <c r="D25" s="142">
        <v>29</v>
      </c>
      <c r="E25" s="141">
        <v>42339</v>
      </c>
      <c r="F25" s="141">
        <v>42368</v>
      </c>
      <c r="G25" s="32">
        <v>10</v>
      </c>
      <c r="H25" s="32">
        <v>0</v>
      </c>
      <c r="I25" s="32"/>
      <c r="J25" s="142">
        <v>132.7</v>
      </c>
      <c r="K25" s="142">
        <v>101.1</v>
      </c>
      <c r="L25" s="142">
        <v>4</v>
      </c>
      <c r="M25" s="142">
        <v>0</v>
      </c>
      <c r="N25" s="142">
        <v>4</v>
      </c>
      <c r="O25" s="142">
        <v>132.7</v>
      </c>
      <c r="P25" s="142">
        <v>0</v>
      </c>
      <c r="Q25" s="142">
        <v>132.7</v>
      </c>
      <c r="R25" s="435"/>
      <c r="S25" s="453"/>
      <c r="T25" s="434"/>
      <c r="U25" s="434"/>
      <c r="V25" s="32"/>
    </row>
    <row r="26" spans="1:22" ht="23.25">
      <c r="A26" s="410"/>
      <c r="B26" s="249" t="s">
        <v>218</v>
      </c>
      <c r="C26" s="141">
        <v>39311</v>
      </c>
      <c r="D26" s="142">
        <v>33</v>
      </c>
      <c r="E26" s="141">
        <v>42339</v>
      </c>
      <c r="F26" s="141">
        <v>42368</v>
      </c>
      <c r="G26" s="32">
        <v>1</v>
      </c>
      <c r="H26" s="32">
        <v>0</v>
      </c>
      <c r="I26" s="32"/>
      <c r="J26" s="142">
        <v>69</v>
      </c>
      <c r="K26" s="142">
        <v>69</v>
      </c>
      <c r="L26" s="142">
        <v>1</v>
      </c>
      <c r="M26" s="142">
        <v>0</v>
      </c>
      <c r="N26" s="142">
        <v>1</v>
      </c>
      <c r="O26" s="142">
        <v>34.5</v>
      </c>
      <c r="P26" s="142">
        <v>0</v>
      </c>
      <c r="Q26" s="142">
        <v>34.5</v>
      </c>
      <c r="R26" s="435"/>
      <c r="S26" s="453"/>
      <c r="T26" s="434"/>
      <c r="U26" s="434"/>
      <c r="V26" s="32"/>
    </row>
    <row r="27" spans="1:22" ht="15.75" thickBot="1">
      <c r="A27" s="410"/>
      <c r="B27" s="133" t="s">
        <v>221</v>
      </c>
      <c r="C27" s="150"/>
      <c r="D27" s="150"/>
      <c r="E27" s="150"/>
      <c r="F27" s="150"/>
      <c r="G27" s="144">
        <f>G24+G26+G25</f>
        <v>30</v>
      </c>
      <c r="H27" s="454">
        <f>H24+H26+H25</f>
        <v>0</v>
      </c>
      <c r="I27" s="455"/>
      <c r="J27" s="144">
        <f>J24+J26+J25</f>
        <v>576.2</v>
      </c>
      <c r="K27" s="144">
        <f>K24+K26+K25</f>
        <v>378.18000000000006</v>
      </c>
      <c r="L27" s="144">
        <f aca="true" t="shared" si="2" ref="L27:Q27">L24+L26+L25</f>
        <v>13</v>
      </c>
      <c r="M27" s="144">
        <f t="shared" si="2"/>
        <v>5</v>
      </c>
      <c r="N27" s="144">
        <f t="shared" si="2"/>
        <v>8</v>
      </c>
      <c r="O27" s="144">
        <f t="shared" si="2"/>
        <v>541.7</v>
      </c>
      <c r="P27" s="144">
        <f t="shared" si="2"/>
        <v>235.5</v>
      </c>
      <c r="Q27" s="144">
        <f t="shared" si="2"/>
        <v>305.85</v>
      </c>
      <c r="R27" s="145"/>
      <c r="S27" s="145"/>
      <c r="T27" s="145"/>
      <c r="U27" s="145"/>
      <c r="V27" s="145">
        <v>620.5</v>
      </c>
    </row>
    <row r="28" spans="1:22" ht="15.75" thickBot="1">
      <c r="A28" s="411" t="s">
        <v>222</v>
      </c>
      <c r="B28" s="412"/>
      <c r="C28" s="136"/>
      <c r="D28" s="136"/>
      <c r="E28" s="136"/>
      <c r="F28" s="136"/>
      <c r="G28" s="146">
        <f>G19+G23+G27</f>
        <v>135</v>
      </c>
      <c r="H28" s="146">
        <f aca="true" t="shared" si="3" ref="H28:V28">H19+H23+H27</f>
        <v>105</v>
      </c>
      <c r="I28" s="146">
        <f t="shared" si="3"/>
        <v>0</v>
      </c>
      <c r="J28" s="146">
        <f t="shared" si="3"/>
        <v>6088.1900000000005</v>
      </c>
      <c r="K28" s="146">
        <f t="shared" si="3"/>
        <v>4468.22</v>
      </c>
      <c r="L28" s="146">
        <f t="shared" si="3"/>
        <v>60</v>
      </c>
      <c r="M28" s="146">
        <f t="shared" si="3"/>
        <v>14</v>
      </c>
      <c r="N28" s="146">
        <f t="shared" si="3"/>
        <v>46</v>
      </c>
      <c r="O28" s="146">
        <f t="shared" si="3"/>
        <v>2225.2200000000003</v>
      </c>
      <c r="P28" s="146">
        <f t="shared" si="3"/>
        <v>490.5</v>
      </c>
      <c r="Q28" s="146">
        <f t="shared" si="3"/>
        <v>1734.3700000000003</v>
      </c>
      <c r="R28" s="146"/>
      <c r="S28" s="146"/>
      <c r="T28" s="146"/>
      <c r="U28" s="146"/>
      <c r="V28" s="146">
        <f t="shared" si="3"/>
        <v>2492.1</v>
      </c>
    </row>
  </sheetData>
  <sheetProtection/>
  <mergeCells count="41">
    <mergeCell ref="A28:B28"/>
    <mergeCell ref="S24:S26"/>
    <mergeCell ref="A24:A27"/>
    <mergeCell ref="H27:I27"/>
    <mergeCell ref="T24:T26"/>
    <mergeCell ref="U24:U26"/>
    <mergeCell ref="R24:R26"/>
    <mergeCell ref="A20:A23"/>
    <mergeCell ref="A19:B19"/>
    <mergeCell ref="A8:A18"/>
    <mergeCell ref="R8:R15"/>
    <mergeCell ref="S8:S15"/>
    <mergeCell ref="T8:T18"/>
    <mergeCell ref="U8:U18"/>
    <mergeCell ref="R16:R18"/>
    <mergeCell ref="S16:S18"/>
    <mergeCell ref="U3:U6"/>
    <mergeCell ref="V3:V6"/>
    <mergeCell ref="M4:N4"/>
    <mergeCell ref="O4:O6"/>
    <mergeCell ref="P4:Q4"/>
    <mergeCell ref="M5:M6"/>
    <mergeCell ref="N5:N6"/>
    <mergeCell ref="P5:P6"/>
    <mergeCell ref="Q5:Q6"/>
    <mergeCell ref="A1:V2"/>
    <mergeCell ref="A3:A6"/>
    <mergeCell ref="B3:B6"/>
    <mergeCell ref="C3:D5"/>
    <mergeCell ref="E3:E6"/>
    <mergeCell ref="F3:F6"/>
    <mergeCell ref="G3:G6"/>
    <mergeCell ref="H3:I6"/>
    <mergeCell ref="J3:J6"/>
    <mergeCell ref="K3:K6"/>
    <mergeCell ref="L3:N3"/>
    <mergeCell ref="O3:Q3"/>
    <mergeCell ref="R3:R6"/>
    <mergeCell ref="S3:S6"/>
    <mergeCell ref="T3:T6"/>
    <mergeCell ref="L4:L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2016-01-26T07:00:18Z</dcterms:modified>
  <cp:category/>
  <cp:version/>
  <cp:contentType/>
  <cp:contentStatus/>
</cp:coreProperties>
</file>