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Бюджет!$J$406</definedName>
    <definedName name="SIGN" localSheetId="0">Бюджет!$A$14:$H$14</definedName>
  </definedNames>
  <calcPr calcId="145621"/>
</workbook>
</file>

<file path=xl/calcChain.xml><?xml version="1.0" encoding="utf-8"?>
<calcChain xmlns="http://schemas.openxmlformats.org/spreadsheetml/2006/main">
  <c r="D159" i="1"/>
  <c r="E159" s="1"/>
  <c r="D158"/>
  <c r="E158" s="1"/>
  <c r="D391"/>
  <c r="C391"/>
  <c r="D379"/>
  <c r="D380" s="1"/>
  <c r="C379"/>
  <c r="C380" s="1"/>
  <c r="E373"/>
  <c r="D373"/>
  <c r="C373"/>
  <c r="D366"/>
  <c r="C366"/>
  <c r="E366" s="1"/>
  <c r="D359"/>
  <c r="C359"/>
  <c r="C349"/>
  <c r="D348"/>
  <c r="D349" s="1"/>
  <c r="D311"/>
  <c r="D312" s="1"/>
  <c r="C311"/>
  <c r="C312" s="1"/>
  <c r="C293"/>
  <c r="D292"/>
  <c r="D293" s="1"/>
  <c r="E293" s="1"/>
  <c r="C292"/>
  <c r="D275"/>
  <c r="E275" s="1"/>
  <c r="C275"/>
  <c r="D265"/>
  <c r="E265" s="1"/>
  <c r="C265"/>
  <c r="E256"/>
  <c r="D256"/>
  <c r="C256"/>
  <c r="D242"/>
  <c r="D243" s="1"/>
  <c r="C242"/>
  <c r="C243" s="1"/>
  <c r="C231"/>
  <c r="D231"/>
  <c r="D217"/>
  <c r="C217"/>
  <c r="C218" s="1"/>
  <c r="D197"/>
  <c r="D198" s="1"/>
  <c r="C197"/>
  <c r="C198" s="1"/>
  <c r="D181"/>
  <c r="C181"/>
  <c r="C159"/>
  <c r="C158"/>
  <c r="C160" s="1"/>
  <c r="D153"/>
  <c r="D152"/>
  <c r="C152"/>
  <c r="C153" s="1"/>
  <c r="D141"/>
  <c r="E141" s="1"/>
  <c r="C141"/>
  <c r="C142" s="1"/>
  <c r="D134"/>
  <c r="D135" s="1"/>
  <c r="C134"/>
  <c r="C135" s="1"/>
  <c r="C120"/>
  <c r="C121" s="1"/>
  <c r="D121"/>
  <c r="E119"/>
  <c r="D106"/>
  <c r="D107" s="1"/>
  <c r="C106"/>
  <c r="C107" s="1"/>
  <c r="D91"/>
  <c r="D92" s="1"/>
  <c r="C91"/>
  <c r="C92" s="1"/>
  <c r="D79"/>
  <c r="D80" s="1"/>
  <c r="C79"/>
  <c r="C80" s="1"/>
  <c r="E79"/>
  <c r="E80" s="1"/>
  <c r="C63"/>
  <c r="C64" s="1"/>
  <c r="D63"/>
  <c r="D64" s="1"/>
  <c r="D48"/>
  <c r="D49" s="1"/>
  <c r="C48"/>
  <c r="C49"/>
  <c r="D29"/>
  <c r="D30" s="1"/>
  <c r="C29"/>
  <c r="C30" s="1"/>
  <c r="D11"/>
  <c r="D12" s="1"/>
  <c r="C11"/>
  <c r="C12" s="1"/>
  <c r="E12" l="1"/>
  <c r="D142"/>
  <c r="E217"/>
  <c r="E380"/>
  <c r="E134"/>
  <c r="E181"/>
  <c r="E391"/>
  <c r="E152"/>
  <c r="E359"/>
  <c r="E379"/>
  <c r="E349"/>
  <c r="E348"/>
  <c r="E312"/>
  <c r="E311"/>
  <c r="E292"/>
  <c r="E243"/>
  <c r="E242"/>
  <c r="E231"/>
  <c r="E230"/>
  <c r="D218"/>
  <c r="E218" s="1"/>
  <c r="E198"/>
  <c r="E197"/>
  <c r="E121"/>
  <c r="E120"/>
  <c r="E107"/>
  <c r="E106"/>
  <c r="E92"/>
  <c r="E91"/>
  <c r="E64"/>
  <c r="E63"/>
  <c r="E49"/>
  <c r="E30"/>
  <c r="E29"/>
  <c r="E11"/>
  <c r="E375" l="1"/>
  <c r="E402"/>
  <c r="E400"/>
  <c r="E398"/>
  <c r="E396"/>
  <c r="E394"/>
  <c r="E392"/>
  <c r="E387"/>
  <c r="E385"/>
  <c r="E383"/>
  <c r="E381"/>
  <c r="E376"/>
  <c r="E374"/>
  <c r="E369"/>
  <c r="E367"/>
  <c r="E362"/>
  <c r="E360"/>
  <c r="E355"/>
  <c r="E354"/>
  <c r="E350"/>
  <c r="E345"/>
  <c r="E322"/>
  <c r="E313"/>
  <c r="E308"/>
  <c r="E297"/>
  <c r="E294"/>
  <c r="E289"/>
  <c r="E287"/>
  <c r="E285"/>
  <c r="E283"/>
  <c r="E281"/>
  <c r="E279"/>
  <c r="E276"/>
  <c r="E271"/>
  <c r="E266"/>
  <c r="E261"/>
  <c r="E257"/>
  <c r="E252"/>
  <c r="E249"/>
  <c r="E244"/>
  <c r="E239"/>
  <c r="E237"/>
  <c r="E235"/>
  <c r="E232"/>
  <c r="E227"/>
  <c r="E219"/>
  <c r="E214"/>
  <c r="E213"/>
  <c r="E211"/>
  <c r="E209"/>
  <c r="E207"/>
  <c r="E205"/>
  <c r="E202"/>
  <c r="E199"/>
  <c r="E194"/>
  <c r="E192"/>
  <c r="E190"/>
  <c r="E188"/>
  <c r="E186"/>
  <c r="E182"/>
  <c r="E177"/>
  <c r="E176"/>
  <c r="E174"/>
  <c r="E171"/>
  <c r="E161"/>
  <c r="E156"/>
  <c r="E154"/>
  <c r="E149"/>
  <c r="E143"/>
  <c r="E138"/>
  <c r="E136"/>
  <c r="E131"/>
  <c r="E130"/>
  <c r="E122"/>
  <c r="E117"/>
  <c r="E115"/>
  <c r="E108"/>
  <c r="E103"/>
  <c r="E101"/>
  <c r="E97"/>
  <c r="E93"/>
  <c r="E88"/>
  <c r="E81"/>
  <c r="E76"/>
  <c r="E74"/>
  <c r="E68"/>
  <c r="E65"/>
  <c r="E60"/>
  <c r="E58"/>
  <c r="E56"/>
  <c r="E50"/>
  <c r="E45"/>
  <c r="E43"/>
  <c r="E39"/>
  <c r="E35"/>
  <c r="E31"/>
  <c r="E26"/>
  <c r="E24"/>
  <c r="E22"/>
  <c r="E17"/>
  <c r="E59"/>
  <c r="E52"/>
  <c r="E51"/>
  <c r="E25"/>
  <c r="E23"/>
  <c r="E401"/>
  <c r="E399"/>
  <c r="E397"/>
  <c r="E395"/>
  <c r="E393"/>
  <c r="E386"/>
  <c r="E384"/>
  <c r="E382"/>
  <c r="E368"/>
  <c r="E361"/>
  <c r="E353"/>
  <c r="E352"/>
  <c r="E351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1"/>
  <c r="E320"/>
  <c r="E319"/>
  <c r="E318"/>
  <c r="E317"/>
  <c r="E316"/>
  <c r="E315"/>
  <c r="E314"/>
  <c r="E307"/>
  <c r="E306"/>
  <c r="E305"/>
  <c r="E304"/>
  <c r="E303"/>
  <c r="E302"/>
  <c r="E301"/>
  <c r="E300"/>
  <c r="E299"/>
  <c r="E298"/>
  <c r="E296"/>
  <c r="E295"/>
  <c r="E288"/>
  <c r="E286"/>
  <c r="E284"/>
  <c r="E282"/>
  <c r="E280"/>
  <c r="E278"/>
  <c r="E277"/>
  <c r="E270"/>
  <c r="E269"/>
  <c r="E268"/>
  <c r="E267"/>
  <c r="E260"/>
  <c r="E259"/>
  <c r="E258"/>
  <c r="E251"/>
  <c r="E250"/>
  <c r="E248"/>
  <c r="E247"/>
  <c r="E246"/>
  <c r="E245"/>
  <c r="E238"/>
  <c r="E236"/>
  <c r="E234"/>
  <c r="E233"/>
  <c r="E226"/>
  <c r="E225"/>
  <c r="E224"/>
  <c r="E223"/>
  <c r="E222"/>
  <c r="E221"/>
  <c r="E220"/>
  <c r="E212"/>
  <c r="E210"/>
  <c r="E208"/>
  <c r="E206"/>
  <c r="E204"/>
  <c r="E203"/>
  <c r="E201"/>
  <c r="E200"/>
  <c r="E193"/>
  <c r="E191"/>
  <c r="E189"/>
  <c r="E187"/>
  <c r="E185"/>
  <c r="E184"/>
  <c r="E183"/>
  <c r="E175"/>
  <c r="E173"/>
  <c r="E172"/>
  <c r="E170"/>
  <c r="E169"/>
  <c r="E168"/>
  <c r="E167"/>
  <c r="E166"/>
  <c r="E165"/>
  <c r="E164"/>
  <c r="E163"/>
  <c r="E162"/>
  <c r="E155"/>
  <c r="E148"/>
  <c r="E147"/>
  <c r="E146"/>
  <c r="E145"/>
  <c r="E144"/>
  <c r="E137"/>
  <c r="E129"/>
  <c r="E128"/>
  <c r="E127"/>
  <c r="E126"/>
  <c r="E125"/>
  <c r="E124"/>
  <c r="E123"/>
  <c r="E116"/>
  <c r="E114"/>
  <c r="E113"/>
  <c r="E112"/>
  <c r="E111"/>
  <c r="E110"/>
  <c r="E109"/>
  <c r="E102"/>
  <c r="E100"/>
  <c r="E99"/>
  <c r="E98"/>
  <c r="E96"/>
  <c r="E95"/>
  <c r="E94"/>
  <c r="E87"/>
  <c r="E86"/>
  <c r="E85"/>
  <c r="E84"/>
  <c r="E83"/>
  <c r="E82"/>
  <c r="E75"/>
  <c r="E73"/>
  <c r="E72"/>
  <c r="E71"/>
  <c r="E70"/>
  <c r="E69"/>
  <c r="E67"/>
  <c r="E66"/>
  <c r="E57"/>
  <c r="E44"/>
  <c r="E55"/>
  <c r="E54"/>
  <c r="E42"/>
  <c r="E41"/>
  <c r="E40"/>
  <c r="E38"/>
  <c r="E37"/>
  <c r="E36"/>
  <c r="E34"/>
  <c r="E33"/>
  <c r="E32"/>
  <c r="E21"/>
  <c r="E20"/>
  <c r="E19"/>
  <c r="E18"/>
  <c r="E16"/>
  <c r="E15"/>
  <c r="E14"/>
  <c r="E7"/>
  <c r="E8"/>
  <c r="E13"/>
  <c r="E6"/>
</calcChain>
</file>

<file path=xl/sharedStrings.xml><?xml version="1.0" encoding="utf-8"?>
<sst xmlns="http://schemas.openxmlformats.org/spreadsheetml/2006/main" count="687" uniqueCount="561">
  <si>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</si>
  <si>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</si>
  <si>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</si>
  <si>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</si>
  <si>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</si>
  <si>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</si>
  <si>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</si>
  <si>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</si>
  <si>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</si>
  <si>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</si>
  <si>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</si>
  <si>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</si>
  <si>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</si>
  <si>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</si>
  <si>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</si>
  <si>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</si>
  <si>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</si>
  <si>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</si>
  <si>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</si>
  <si>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</si>
  <si>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</si>
  <si>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</si>
  <si>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</si>
  <si>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</si>
  <si>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</si>
  <si>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</si>
  <si>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</si>
  <si>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</si>
  <si>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</si>
  <si>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</si>
  <si>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</si>
  <si>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</si>
  <si>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</si>
  <si>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</si>
  <si>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</si>
  <si>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</si>
  <si>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</si>
  <si>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</si>
  <si>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</si>
  <si>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</si>
  <si>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</si>
  <si>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</si>
  <si>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</si>
  <si>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</si>
  <si>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</si>
  <si>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</si>
  <si>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</si>
  <si>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</si>
  <si>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</si>
  <si>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</si>
  <si>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</si>
  <si>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</si>
  <si>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</si>
  <si>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</si>
  <si>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</si>
  <si>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</si>
  <si>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</si>
  <si>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52203S0519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</si>
  <si>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</si>
  <si>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</si>
  <si>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</si>
  <si>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</si>
  <si>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</si>
  <si>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</si>
  <si>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</si>
  <si>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</si>
  <si>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</si>
  <si>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</si>
  <si>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Укрепление материально-технической базы организаций дополнительного образования (организация инновационной деятельности по апробации инновационной программы развития дополнительного образования)</t>
  </si>
  <si>
    <t>52302S0574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</si>
  <si>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</si>
  <si>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</si>
  <si>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</si>
  <si>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</si>
  <si>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</si>
  <si>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</si>
  <si>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Организация работы школьных лесничеств</t>
  </si>
  <si>
    <t>52304S0190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</si>
  <si>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</si>
  <si>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</si>
  <si>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</si>
  <si>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</si>
  <si>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</si>
  <si>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</si>
  <si>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</si>
  <si>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</si>
  <si>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</si>
  <si>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</si>
  <si>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</si>
  <si>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</si>
  <si>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</si>
  <si>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</si>
  <si>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</si>
  <si>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</si>
  <si>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</si>
  <si>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</si>
  <si>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</si>
  <si>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</si>
  <si>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</si>
  <si>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</si>
  <si>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</si>
  <si>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</si>
  <si>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</si>
  <si>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</si>
  <si>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</si>
  <si>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</si>
  <si>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</si>
  <si>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</si>
  <si>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</si>
  <si>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</si>
  <si>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</si>
  <si>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</si>
  <si>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Укрепление материально-технической базы организаций общего образования (приобретение компьютерного, телекоммуникационного и специализированного оборудования для оснащения рабочих мест детей-инвалидов)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</si>
  <si>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</si>
  <si>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52501S0512</t>
  </si>
  <si>
    <t>52501S0517</t>
  </si>
  <si>
    <t>52501S0518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</si>
  <si>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</si>
  <si>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</si>
  <si>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</si>
  <si>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</si>
  <si>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</si>
  <si>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</si>
  <si>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</si>
  <si>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</si>
  <si>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</si>
  <si>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</si>
  <si>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</si>
  <si>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</si>
  <si>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</si>
  <si>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</si>
  <si>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</si>
  <si>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</si>
  <si>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52602S0605</t>
  </si>
  <si>
    <t>52602S4417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</si>
  <si>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</si>
  <si>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</si>
  <si>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</si>
  <si>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</si>
  <si>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</si>
  <si>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</si>
  <si>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</si>
  <si>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</si>
  <si>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</si>
  <si>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</si>
  <si>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</si>
  <si>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</si>
  <si>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</si>
  <si>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</si>
  <si>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</si>
  <si>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</si>
  <si>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</si>
  <si>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</si>
  <si>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</si>
  <si>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</si>
  <si>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</si>
  <si>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</si>
  <si>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</si>
  <si>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</si>
  <si>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</si>
  <si>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</si>
  <si>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</si>
  <si>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</si>
  <si>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</si>
  <si>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учреждений дошкольного образования</t>
  </si>
  <si>
    <t>5280112320</t>
  </si>
  <si>
    <t>Укрепление материально-технической базы учреждений общего образования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</si>
  <si>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</si>
  <si>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</si>
  <si>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</si>
  <si>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</si>
  <si>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</si>
  <si>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</si>
  <si>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52801S0491</t>
  </si>
  <si>
    <t>52801S0510</t>
  </si>
  <si>
    <t>52801S0511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</si>
  <si>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</si>
  <si>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</si>
  <si>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</si>
  <si>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</si>
  <si>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</si>
  <si>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</si>
  <si>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</si>
  <si>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</si>
  <si>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</si>
  <si>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</si>
  <si>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</si>
  <si>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</si>
  <si>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</si>
  <si>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</si>
  <si>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Организация социального обслуживания граждан, в том числе по апробации методик и технологий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</si>
  <si>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</si>
  <si>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</si>
  <si>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</si>
  <si>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</si>
  <si>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</si>
  <si>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</si>
  <si>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5320171218</t>
  </si>
  <si>
    <t>Организация социального обслуживания граждан, в том числе по апробации методик и технологий (Предоставление услуг с использованием технологии социального обслуживания "Домой без преград" для инвалидов)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</si>
  <si>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</si>
  <si>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</si>
  <si>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5340200000</t>
  </si>
  <si>
    <t>Основное мероприятие "Социальная поддержка граждан пожилого возраста"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</si>
  <si>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</si>
  <si>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</si>
  <si>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</si>
  <si>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</si>
  <si>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</si>
  <si>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</si>
  <si>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</si>
  <si>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</si>
  <si>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</si>
  <si>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</si>
  <si>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</si>
  <si>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</si>
  <si>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</si>
  <si>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</si>
  <si>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</si>
  <si>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</si>
  <si>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</si>
  <si>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</si>
  <si>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</si>
  <si>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</si>
  <si>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</si>
  <si>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</si>
  <si>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</si>
  <si>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</si>
  <si>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</si>
  <si>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</si>
  <si>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</si>
  <si>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</si>
  <si>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</si>
  <si>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5360300000</t>
  </si>
  <si>
    <t>Основное мероприятие "Организация и осуществление деятельности по опеке и попечительству"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</si>
  <si>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</si>
  <si>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</si>
  <si>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</si>
  <si>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</si>
  <si>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</si>
  <si>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</si>
  <si>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</si>
  <si>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</si>
  <si>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</si>
  <si>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</si>
  <si>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</si>
  <si>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</si>
  <si>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</si>
  <si>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</si>
  <si>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</si>
  <si>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</si>
  <si>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</si>
  <si>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</si>
  <si>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</si>
  <si>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</si>
  <si>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</si>
  <si>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</si>
  <si>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</si>
  <si>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</si>
  <si>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</si>
  <si>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</si>
  <si>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</si>
  <si>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</si>
  <si>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</si>
  <si>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</si>
  <si>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</si>
  <si>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</si>
  <si>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</si>
  <si>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</si>
  <si>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</si>
  <si>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</si>
  <si>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</si>
  <si>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</si>
  <si>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</si>
  <si>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</si>
  <si>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</si>
  <si>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</si>
  <si>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</si>
  <si>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</si>
  <si>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</si>
  <si>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</si>
  <si>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</si>
  <si>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</si>
  <si>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</si>
  <si>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</si>
  <si>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</si>
  <si>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</si>
  <si>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</si>
  <si>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</si>
  <si>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</si>
  <si>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</si>
  <si>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</si>
  <si>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</si>
  <si>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</si>
  <si>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</si>
  <si>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</si>
  <si>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</si>
  <si>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</si>
  <si>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</si>
  <si>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</si>
  <si>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5510111080</t>
  </si>
  <si>
    <t>Укрепление материально-технической базы учреждений культуры</t>
  </si>
  <si>
    <t>5510111090</t>
  </si>
  <si>
    <t>Комплектование книжных фондов муниципальных библиотек</t>
  </si>
  <si>
    <t>5510111120</t>
  </si>
  <si>
    <t>Информатизация и модернизация библиотек</t>
  </si>
  <si>
    <t>Обеспечение выплат стимулирующего характера работникам муниципальных учреждений культуры Ленинградской области</t>
  </si>
  <si>
    <t>Поддержка отрасли культуры (Модернизация библиотечного обслуживания)</t>
  </si>
  <si>
    <t>55101L5195</t>
  </si>
  <si>
    <t>Поддержка отрасли культуры (Комплектование книжных фондов государственных и муниципальных библиотек )</t>
  </si>
  <si>
    <t>55101S0360</t>
  </si>
  <si>
    <t>55101S5191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</si>
  <si>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</si>
  <si>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</si>
  <si>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</si>
  <si>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</si>
  <si>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</si>
  <si>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</si>
  <si>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</si>
  <si>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</si>
  <si>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</si>
  <si>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55202S5193</t>
  </si>
  <si>
    <t>5520300000</t>
  </si>
  <si>
    <t>Основное мероприятие "Развитие инфраструктуры дополнительного образования"</t>
  </si>
  <si>
    <t>5520311060</t>
  </si>
  <si>
    <t>Укрепление материально-технической базы организаций дополнительного образования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</si>
  <si>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</si>
  <si>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</si>
  <si>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</si>
  <si>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</si>
  <si>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5530111070</t>
  </si>
  <si>
    <t>Организация и проведение мероприятий, посвященных памятным датам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</si>
  <si>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</si>
  <si>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</si>
  <si>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</si>
  <si>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</si>
  <si>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5530195140</t>
  </si>
  <si>
    <t>Организация и проведение мероприятия в сфере культуры, посвященного 91-й годовщине со дня образования Ленинградской области</t>
  </si>
  <si>
    <t>5530200000</t>
  </si>
  <si>
    <t>Поддержка отрасли культуры (Реализация социально-культурных проектов МО ЛО)</t>
  </si>
  <si>
    <t>Поддержка отрасли культуры (Поддержка коллективов самодеятельного народного творчества, имеющих звание "народный" и "образцовый" )</t>
  </si>
  <si>
    <t>55302S5192</t>
  </si>
  <si>
    <t>55302S5194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</si>
  <si>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</si>
  <si>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</si>
  <si>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</si>
  <si>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</si>
  <si>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</si>
  <si>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</si>
  <si>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</si>
  <si>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</si>
  <si>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</si>
  <si>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</si>
  <si>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</si>
  <si>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</si>
  <si>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</si>
  <si>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</si>
  <si>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</si>
  <si>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</si>
  <si>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</si>
  <si>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</si>
  <si>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</si>
  <si>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</si>
  <si>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</si>
  <si>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</si>
  <si>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</si>
  <si>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</si>
  <si>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</si>
  <si>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</si>
  <si>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</si>
  <si>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</si>
  <si>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5700212560</t>
  </si>
  <si>
    <t>Мероприятия по монтажу ограждающих конструкций для установки узла учета тепловой энергии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</si>
  <si>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</si>
  <si>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</si>
  <si>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</si>
  <si>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</si>
  <si>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</si>
  <si>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</si>
  <si>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</si>
  <si>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</si>
  <si>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</si>
  <si>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</si>
  <si>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</si>
  <si>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</si>
  <si>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5700700000</t>
  </si>
  <si>
    <t>Основное мероприятие "Приведение узлов учета тепловой энергии в соответствии с нормативными требованиями"</t>
  </si>
  <si>
    <t>5700712530</t>
  </si>
  <si>
    <t>Выполнение работ по приведению узлов учета тепловой энергии учреждений в соответствии с нормативными требованиями</t>
  </si>
  <si>
    <t>5701400000</t>
  </si>
  <si>
    <t>Основное мероприятие"Технологическое присоединение энергопринимающих устройств"</t>
  </si>
  <si>
    <t>5701412580</t>
  </si>
  <si>
    <t>Технологическое присоединение энергопринимающих устройств в образовательных учреждениях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</si>
  <si>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</si>
  <si>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</si>
  <si>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</si>
  <si>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</si>
  <si>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</si>
  <si>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</si>
  <si>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</si>
  <si>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</si>
  <si>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</si>
  <si>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</si>
  <si>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</si>
  <si>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</si>
  <si>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</si>
  <si>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</si>
  <si>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</si>
  <si>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</si>
  <si>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</si>
  <si>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</si>
  <si>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</si>
  <si>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</si>
  <si>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</si>
  <si>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</si>
  <si>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</si>
  <si>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</si>
  <si>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</si>
  <si>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5800274490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</si>
  <si>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</si>
  <si>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</si>
  <si>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</si>
  <si>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</si>
  <si>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</si>
  <si>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</si>
  <si>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</si>
  <si>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</si>
  <si>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</si>
  <si>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</si>
  <si>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</si>
  <si>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</si>
  <si>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</si>
  <si>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</si>
  <si>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</si>
  <si>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</si>
  <si>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</si>
  <si>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</si>
  <si>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</si>
  <si>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61001S0251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</si>
  <si>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</si>
  <si>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</si>
  <si>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</si>
  <si>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</si>
  <si>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</si>
  <si>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</si>
  <si>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</si>
  <si>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</si>
  <si>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6100217280</t>
  </si>
  <si>
    <t>Мероприятия по капитальному ремонту (ремонту) МБОУ ДОД "Синявинская детская школа искусств"</t>
  </si>
  <si>
    <t>6100217390</t>
  </si>
  <si>
    <t>Мероприятия по капитальному ремонту (ремонту)МБДОУ "Детский сад комбинированного вида "Теремок"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</si>
  <si>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</si>
  <si>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</si>
  <si>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</si>
  <si>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</si>
  <si>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6100217530</t>
  </si>
  <si>
    <t>Мероприятия по капитальному ремонту (ремонту) МБДОУ "Детский сад комбинированного вида № 37"</t>
  </si>
  <si>
    <t>6100217540</t>
  </si>
  <si>
    <t>Мероприятия по капитальному ремонту (ремонту) МБДОУ "Детский сад комбинированного вида № 34"</t>
  </si>
  <si>
    <t>6100217640</t>
  </si>
  <si>
    <t>Мероприятия по капитальному ремонту (ремонту) МБУДО "Детско-юношеская спортивная школа по футболу"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</si>
  <si>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</si>
  <si>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</si>
  <si>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</si>
  <si>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</si>
  <si>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6100217680</t>
  </si>
  <si>
    <t>Мероприятия по разработке проектно-сметной документации на проведение ремонтных работ в организациях дошкольного образования</t>
  </si>
  <si>
    <t>6100217690</t>
  </si>
  <si>
    <t>Мероприятия по разработке проектно-сметной документации на проведение ремонтных работ организаций общего образования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</si>
  <si>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</si>
  <si>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</si>
  <si>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</si>
  <si>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достоверности определения сметной стоимости на проведение ремонтных работ организаций образования</t>
  </si>
  <si>
    <t>6100217780</t>
  </si>
  <si>
    <t>Мероприятия по капитальному ремонту (ремонту) УМП "Плавательный бассейн"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</si>
  <si>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</si>
  <si>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</si>
  <si>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6100270266</t>
  </si>
  <si>
    <t>Мероприятия, направленные на безаварийную работу объектов водоснабжения и водоотведения (Ремонт наружного водопровода микрорайона "Аэрогеодезия", г. Отрадное, Ленинградская область, Кировский район")</t>
  </si>
  <si>
    <t>6100270267</t>
  </si>
  <si>
    <t>Мероприятия, направленные на безаварийную работу объектов водоснабжения и водоотведения (Ремонт водопровода по 2-му Советскому проспекту от 16 линии до ул.Путейская, далее по ул.Путейской до пересечения с Международным проспектом в г.Отрадное, Ленинградской области, Кировского района протяженностью 1150 метров)</t>
  </si>
  <si>
    <t>61002S0266</t>
  </si>
  <si>
    <t>61002S0267</t>
  </si>
  <si>
    <t>Мероприятия, направленные на безаварийную работу объектов водоснабжения и водоотведения (Ремонт участка водопровода по 2-му Советскому проспекту от 16 линии до ул. Путейская, далее по ул. Путейская до пересечения с Международным проспектом в г.Отрадное, Ленинградской области, Кировского района, протяженностью 1231 м)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</si>
  <si>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</si>
  <si>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</si>
  <si>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</si>
  <si>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</si>
  <si>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</si>
  <si>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</si>
  <si>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</si>
  <si>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</si>
  <si>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</si>
  <si>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</si>
  <si>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</si>
  <si>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</si>
  <si>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</si>
  <si>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</si>
  <si>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</si>
  <si>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</si>
  <si>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</si>
  <si>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</si>
  <si>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</si>
  <si>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</si>
  <si>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</si>
  <si>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</si>
  <si>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</si>
  <si>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</si>
  <si>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</si>
  <si>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</si>
  <si>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</si>
  <si>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</si>
  <si>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</si>
  <si>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</si>
  <si>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</si>
  <si>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</si>
  <si>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</si>
  <si>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</si>
  <si>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</si>
  <si>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</si>
  <si>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</si>
  <si>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</si>
  <si>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</si>
  <si>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</si>
  <si>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</si>
  <si>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</si>
  <si>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</si>
  <si>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</si>
  <si>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</si>
  <si>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</si>
  <si>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</si>
  <si>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</si>
  <si>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</si>
  <si>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</si>
  <si>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</si>
  <si>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</si>
  <si>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</si>
  <si>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</si>
  <si>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</si>
  <si>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</si>
  <si>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</si>
  <si>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местной системы оповещения"</t>
  </si>
  <si>
    <t>6600495120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</si>
  <si>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</si>
  <si>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</si>
  <si>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</si>
  <si>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</si>
  <si>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</si>
  <si>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</si>
  <si>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</si>
  <si>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</si>
  <si>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</si>
  <si>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% исполнения</t>
  </si>
  <si>
    <t>Наименование программы, подпрограммы, мероприятия</t>
  </si>
  <si>
    <t>Объем финансирования на 2018 год ( руб.)</t>
  </si>
  <si>
    <t>Исполнение( руб.)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</si>
  <si>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</si>
  <si>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</si>
  <si>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</si>
  <si>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</si>
  <si>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Отчет о выполнении муниципальных программ Кировского муниципального района Ленинградской области</t>
  </si>
  <si>
    <t>за 9 месяцев 2018 года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</si>
</sst>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%"/>
  </numFmts>
  <fonts count="8">
    <font>
      <sz val="10"/>
      <name val="Arial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10" fontId="6" fillId="0" borderId="3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0" fontId="5" fillId="0" borderId="4" xfId="0" applyNumberFormat="1" applyFont="1" applyBorder="1" applyAlignment="1" applyProtection="1">
      <alignment horizontal="right" vertical="center" wrapText="1"/>
    </xf>
    <xf numFmtId="165" fontId="5" fillId="0" borderId="4" xfId="0" applyNumberFormat="1" applyFont="1" applyBorder="1" applyAlignment="1" applyProtection="1">
      <alignment horizontal="lef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6" fontId="2" fillId="0" borderId="12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4" fontId="4" fillId="0" borderId="0" xfId="0" applyNumberFormat="1" applyFont="1"/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10" fontId="6" fillId="2" borderId="3" xfId="0" applyNumberFormat="1" applyFont="1" applyFill="1" applyBorder="1" applyAlignment="1" applyProtection="1">
      <alignment horizontal="right"/>
    </xf>
    <xf numFmtId="49" fontId="6" fillId="2" borderId="2" xfId="0" applyNumberFormat="1" applyFont="1" applyFill="1" applyBorder="1" applyAlignment="1" applyProtection="1">
      <alignment horizontal="center" wrapText="1"/>
    </xf>
    <xf numFmtId="49" fontId="6" fillId="2" borderId="3" xfId="0" applyNumberFormat="1" applyFont="1" applyFill="1" applyBorder="1" applyAlignment="1" applyProtection="1">
      <alignment horizontal="left" wrapText="1"/>
    </xf>
    <xf numFmtId="4" fontId="6" fillId="2" borderId="3" xfId="0" applyNumberFormat="1" applyFont="1" applyFill="1" applyBorder="1" applyAlignment="1" applyProtection="1">
      <alignment horizontal="right" wrapText="1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2"/>
  <sheetViews>
    <sheetView showGridLines="0" tabSelected="1" workbookViewId="0">
      <selection activeCell="C26" sqref="C26:E26"/>
    </sheetView>
  </sheetViews>
  <sheetFormatPr defaultColWidth="8.85546875" defaultRowHeight="12.75" customHeight="1" outlineLevelRow="7"/>
  <cols>
    <col min="1" max="1" width="13.28515625" style="6" customWidth="1"/>
    <col min="2" max="2" width="62.28515625" style="6" customWidth="1"/>
    <col min="3" max="4" width="15.42578125" style="6" customWidth="1"/>
    <col min="5" max="5" width="15.140625" style="6" customWidth="1"/>
    <col min="6" max="6" width="9.140625" style="6" customWidth="1"/>
    <col min="7" max="7" width="16.28515625" style="6" customWidth="1"/>
    <col min="8" max="8" width="20.140625" style="6" customWidth="1"/>
    <col min="9" max="10" width="9.140625" style="6" customWidth="1"/>
    <col min="11" max="16384" width="8.85546875" style="6"/>
  </cols>
  <sheetData>
    <row r="1" spans="1:10">
      <c r="A1" s="7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47" t="s">
        <v>559</v>
      </c>
      <c r="B2" s="47"/>
      <c r="C2" s="47"/>
      <c r="D2" s="47"/>
      <c r="E2" s="47"/>
      <c r="F2" s="1"/>
      <c r="G2" s="2"/>
      <c r="H2" s="2"/>
      <c r="I2" s="1"/>
      <c r="J2" s="1"/>
    </row>
    <row r="3" spans="1:10" ht="14.25">
      <c r="A3" s="48" t="s">
        <v>560</v>
      </c>
      <c r="B3" s="48"/>
      <c r="C3" s="48"/>
      <c r="D3" s="48"/>
      <c r="E3" s="48"/>
      <c r="F3" s="46"/>
      <c r="G3" s="46"/>
    </row>
    <row r="4" spans="1:10">
      <c r="A4" s="8"/>
      <c r="B4" s="8"/>
      <c r="C4" s="8"/>
      <c r="D4" s="8"/>
      <c r="E4" s="8"/>
      <c r="F4" s="8"/>
      <c r="G4" s="8"/>
      <c r="H4" s="8"/>
      <c r="I4" s="5"/>
      <c r="J4" s="5"/>
    </row>
    <row r="5" spans="1:10" ht="31.5">
      <c r="A5" s="3" t="s">
        <v>0</v>
      </c>
      <c r="B5" s="3" t="s">
        <v>552</v>
      </c>
      <c r="C5" s="3" t="s">
        <v>553</v>
      </c>
      <c r="D5" s="3" t="s">
        <v>554</v>
      </c>
      <c r="E5" s="4" t="s">
        <v>551</v>
      </c>
    </row>
    <row r="6" spans="1:10" hidden="1">
      <c r="A6" s="9" t="s">
        <v>1</v>
      </c>
      <c r="B6" s="10"/>
      <c r="C6" s="11">
        <v>2381635187.23</v>
      </c>
      <c r="D6" s="11">
        <v>1628501802.01</v>
      </c>
      <c r="E6" s="12">
        <f>D6/C6</f>
        <v>0.6837746648780646</v>
      </c>
    </row>
    <row r="7" spans="1:10" ht="21">
      <c r="A7" s="36" t="s">
        <v>2</v>
      </c>
      <c r="B7" s="37" t="s">
        <v>3</v>
      </c>
      <c r="C7" s="42">
        <v>1762985793.76</v>
      </c>
      <c r="D7" s="42">
        <v>1204888633.8099999</v>
      </c>
      <c r="E7" s="39">
        <f t="shared" ref="E7:E13" si="0">D7/C7</f>
        <v>0.68343638279709507</v>
      </c>
    </row>
    <row r="8" spans="1:10" ht="21" outlineLevel="1">
      <c r="A8" s="36" t="s">
        <v>4</v>
      </c>
      <c r="B8" s="37" t="s">
        <v>5</v>
      </c>
      <c r="C8" s="42">
        <v>190290105.91999999</v>
      </c>
      <c r="D8" s="42">
        <v>113033944.66</v>
      </c>
      <c r="E8" s="39">
        <f t="shared" si="0"/>
        <v>0.59400852247946456</v>
      </c>
    </row>
    <row r="9" spans="1:10" outlineLevel="1">
      <c r="A9" s="22"/>
      <c r="B9" s="23" t="s">
        <v>555</v>
      </c>
      <c r="C9" s="24"/>
      <c r="D9" s="25"/>
      <c r="E9" s="26"/>
    </row>
    <row r="10" spans="1:10" outlineLevel="1">
      <c r="A10" s="27"/>
      <c r="B10" s="28" t="s">
        <v>556</v>
      </c>
      <c r="C10" s="29"/>
      <c r="D10" s="30"/>
      <c r="E10" s="31"/>
    </row>
    <row r="11" spans="1:10" outlineLevel="1">
      <c r="A11" s="27"/>
      <c r="B11" s="28" t="s">
        <v>557</v>
      </c>
      <c r="C11" s="29">
        <f>C21+C25-10000</f>
        <v>24572000</v>
      </c>
      <c r="D11" s="29">
        <f>D21+D25-10000</f>
        <v>7793992.0599999996</v>
      </c>
      <c r="E11" s="31">
        <f>D11/C11</f>
        <v>0.31718997476802863</v>
      </c>
    </row>
    <row r="12" spans="1:10" outlineLevel="1">
      <c r="A12" s="22"/>
      <c r="B12" s="23" t="s">
        <v>558</v>
      </c>
      <c r="C12" s="24">
        <f>C8-C11</f>
        <v>165718105.91999999</v>
      </c>
      <c r="D12" s="25">
        <f>D8-D11</f>
        <v>105239952.59999999</v>
      </c>
      <c r="E12" s="32">
        <f>D12/C12</f>
        <v>0.63505403960388207</v>
      </c>
    </row>
    <row r="13" spans="1:10" ht="21" outlineLevel="2">
      <c r="A13" s="13" t="s">
        <v>6</v>
      </c>
      <c r="B13" s="14" t="s">
        <v>7</v>
      </c>
      <c r="C13" s="15">
        <v>164969183.38999999</v>
      </c>
      <c r="D13" s="15">
        <v>105097952.59999999</v>
      </c>
      <c r="E13" s="12">
        <f t="shared" si="0"/>
        <v>0.63707627352158402</v>
      </c>
    </row>
    <row r="14" spans="1:10" outlineLevel="7">
      <c r="A14" s="16" t="s">
        <v>8</v>
      </c>
      <c r="B14" s="17" t="s">
        <v>9</v>
      </c>
      <c r="C14" s="18">
        <v>27674795.93</v>
      </c>
      <c r="D14" s="18">
        <v>5584332.5300000003</v>
      </c>
      <c r="E14" s="19">
        <f>D14/C14</f>
        <v>0.20178405449221321</v>
      </c>
      <c r="G14" s="35"/>
      <c r="H14" s="35"/>
    </row>
    <row r="15" spans="1:10" outlineLevel="7">
      <c r="A15" s="16" t="s">
        <v>10</v>
      </c>
      <c r="B15" s="17" t="s">
        <v>11</v>
      </c>
      <c r="C15" s="18">
        <v>133896987.06</v>
      </c>
      <c r="D15" s="18">
        <v>97761029.069999993</v>
      </c>
      <c r="E15" s="19">
        <f t="shared" ref="E15:E17" si="1">D15/C15</f>
        <v>0.7301212015039048</v>
      </c>
    </row>
    <row r="16" spans="1:10" ht="33.75" outlineLevel="7">
      <c r="A16" s="16" t="s">
        <v>12</v>
      </c>
      <c r="B16" s="17" t="s">
        <v>13</v>
      </c>
      <c r="C16" s="18">
        <v>3397400.4</v>
      </c>
      <c r="D16" s="18">
        <v>1752591</v>
      </c>
      <c r="E16" s="19">
        <f t="shared" si="1"/>
        <v>0.51586236347061121</v>
      </c>
    </row>
    <row r="17" spans="1:5" outlineLevel="2">
      <c r="A17" s="13" t="s">
        <v>14</v>
      </c>
      <c r="B17" s="14" t="s">
        <v>15</v>
      </c>
      <c r="C17" s="15">
        <v>719922.53</v>
      </c>
      <c r="D17" s="15">
        <v>232000</v>
      </c>
      <c r="E17" s="12">
        <f t="shared" si="1"/>
        <v>0.32225689616909198</v>
      </c>
    </row>
    <row r="18" spans="1:5" outlineLevel="7">
      <c r="A18" s="16" t="s">
        <v>16</v>
      </c>
      <c r="B18" s="17" t="s">
        <v>17</v>
      </c>
      <c r="C18" s="18">
        <v>300000</v>
      </c>
      <c r="D18" s="18">
        <v>0</v>
      </c>
      <c r="E18" s="19">
        <f t="shared" ref="E18:E22" si="2">D18/C18</f>
        <v>0</v>
      </c>
    </row>
    <row r="19" spans="1:5" ht="22.5" outlineLevel="7">
      <c r="A19" s="16" t="s">
        <v>18</v>
      </c>
      <c r="B19" s="17" t="s">
        <v>19</v>
      </c>
      <c r="C19" s="18">
        <v>190000</v>
      </c>
      <c r="D19" s="18">
        <v>132000</v>
      </c>
      <c r="E19" s="19">
        <f t="shared" si="2"/>
        <v>0.69473684210526321</v>
      </c>
    </row>
    <row r="20" spans="1:5" ht="22.5" outlineLevel="7">
      <c r="A20" s="16" t="s">
        <v>21</v>
      </c>
      <c r="B20" s="17" t="s">
        <v>22</v>
      </c>
      <c r="C20" s="18">
        <v>129922.53</v>
      </c>
      <c r="D20" s="18">
        <v>0</v>
      </c>
      <c r="E20" s="19">
        <f t="shared" si="2"/>
        <v>0</v>
      </c>
    </row>
    <row r="21" spans="1:5" ht="33.75" outlineLevel="7">
      <c r="A21" s="16" t="s">
        <v>23</v>
      </c>
      <c r="B21" s="17" t="s">
        <v>20</v>
      </c>
      <c r="C21" s="18">
        <v>100000</v>
      </c>
      <c r="D21" s="18">
        <v>100000</v>
      </c>
      <c r="E21" s="19">
        <f t="shared" si="2"/>
        <v>1</v>
      </c>
    </row>
    <row r="22" spans="1:5" outlineLevel="2">
      <c r="A22" s="13" t="s">
        <v>24</v>
      </c>
      <c r="B22" s="14" t="s">
        <v>25</v>
      </c>
      <c r="C22" s="15">
        <v>119000</v>
      </c>
      <c r="D22" s="15">
        <v>0</v>
      </c>
      <c r="E22" s="12">
        <f t="shared" si="2"/>
        <v>0</v>
      </c>
    </row>
    <row r="23" spans="1:5" outlineLevel="7">
      <c r="A23" s="16" t="s">
        <v>26</v>
      </c>
      <c r="B23" s="17" t="s">
        <v>27</v>
      </c>
      <c r="C23" s="18">
        <v>119000</v>
      </c>
      <c r="D23" s="18">
        <v>0</v>
      </c>
      <c r="E23" s="19">
        <f>D23/C23</f>
        <v>0</v>
      </c>
    </row>
    <row r="24" spans="1:5" ht="21" outlineLevel="2">
      <c r="A24" s="13" t="s">
        <v>28</v>
      </c>
      <c r="B24" s="14" t="s">
        <v>29</v>
      </c>
      <c r="C24" s="15">
        <v>24482000</v>
      </c>
      <c r="D24" s="15">
        <v>7703992.0599999996</v>
      </c>
      <c r="E24" s="12">
        <f t="shared" ref="E24" si="3">D24/C24</f>
        <v>0.31467984886855649</v>
      </c>
    </row>
    <row r="25" spans="1:5" ht="33.75" outlineLevel="7">
      <c r="A25" s="16" t="s">
        <v>30</v>
      </c>
      <c r="B25" s="17" t="s">
        <v>31</v>
      </c>
      <c r="C25" s="18">
        <v>24482000</v>
      </c>
      <c r="D25" s="18">
        <v>7703992.0599999996</v>
      </c>
      <c r="E25" s="19">
        <f>D25/C25</f>
        <v>0.31467984886855649</v>
      </c>
    </row>
    <row r="26" spans="1:5" ht="31.5" outlineLevel="1">
      <c r="A26" s="36" t="s">
        <v>32</v>
      </c>
      <c r="B26" s="37" t="s">
        <v>33</v>
      </c>
      <c r="C26" s="42">
        <v>137737861.62</v>
      </c>
      <c r="D26" s="42">
        <v>91109136.620000005</v>
      </c>
      <c r="E26" s="39">
        <f t="shared" ref="E26:E31" si="4">D26/C26</f>
        <v>0.66146762806117687</v>
      </c>
    </row>
    <row r="27" spans="1:5" outlineLevel="1">
      <c r="A27" s="22"/>
      <c r="B27" s="23" t="s">
        <v>555</v>
      </c>
      <c r="C27" s="24"/>
      <c r="D27" s="24"/>
      <c r="E27" s="26"/>
    </row>
    <row r="28" spans="1:5" outlineLevel="1">
      <c r="A28" s="27"/>
      <c r="B28" s="28" t="s">
        <v>556</v>
      </c>
      <c r="C28" s="29"/>
      <c r="D28" s="29"/>
      <c r="E28" s="31"/>
    </row>
    <row r="29" spans="1:5" outlineLevel="1">
      <c r="A29" s="27"/>
      <c r="B29" s="28" t="s">
        <v>557</v>
      </c>
      <c r="C29" s="29">
        <f>C37+C38-40000-1305000+C44-23000</f>
        <v>7962000</v>
      </c>
      <c r="D29" s="29">
        <f>D37+D38-40000-1305000+D44-23000</f>
        <v>7962000</v>
      </c>
      <c r="E29" s="33">
        <f>D29/C29</f>
        <v>1</v>
      </c>
    </row>
    <row r="30" spans="1:5" outlineLevel="1">
      <c r="A30" s="22"/>
      <c r="B30" s="23" t="s">
        <v>558</v>
      </c>
      <c r="C30" s="24">
        <f>C26-C29</f>
        <v>129775861.62</v>
      </c>
      <c r="D30" s="24">
        <f>D26-D29</f>
        <v>83147136.620000005</v>
      </c>
      <c r="E30" s="33">
        <f>D30/C30</f>
        <v>0.64069801257390413</v>
      </c>
    </row>
    <row r="31" spans="1:5" ht="21" outlineLevel="2">
      <c r="A31" s="13" t="s">
        <v>34</v>
      </c>
      <c r="B31" s="14" t="s">
        <v>35</v>
      </c>
      <c r="C31" s="15">
        <v>127507861.62</v>
      </c>
      <c r="D31" s="15">
        <v>81713136.620000005</v>
      </c>
      <c r="E31" s="12">
        <f t="shared" si="4"/>
        <v>0.6408478315127123</v>
      </c>
    </row>
    <row r="32" spans="1:5" outlineLevel="7">
      <c r="A32" s="16" t="s">
        <v>36</v>
      </c>
      <c r="B32" s="17" t="s">
        <v>9</v>
      </c>
      <c r="C32" s="18">
        <v>69905744.120000005</v>
      </c>
      <c r="D32" s="18">
        <v>37076032.840000004</v>
      </c>
      <c r="E32" s="19">
        <f t="shared" ref="E32:E35" si="5">D32/C32</f>
        <v>0.53037176424809085</v>
      </c>
    </row>
    <row r="33" spans="1:5" outlineLevel="7">
      <c r="A33" s="16" t="s">
        <v>37</v>
      </c>
      <c r="B33" s="17" t="s">
        <v>11</v>
      </c>
      <c r="C33" s="18">
        <v>48033517.640000001</v>
      </c>
      <c r="D33" s="18">
        <v>37951814.75</v>
      </c>
      <c r="E33" s="19">
        <f t="shared" si="5"/>
        <v>0.79011108523094209</v>
      </c>
    </row>
    <row r="34" spans="1:5" outlineLevel="7">
      <c r="A34" s="16" t="s">
        <v>38</v>
      </c>
      <c r="B34" s="17" t="s">
        <v>39</v>
      </c>
      <c r="C34" s="18">
        <v>9568599.8599999994</v>
      </c>
      <c r="D34" s="18">
        <v>6685289.0300000003</v>
      </c>
      <c r="E34" s="19">
        <f t="shared" si="5"/>
        <v>0.69866951568816049</v>
      </c>
    </row>
    <row r="35" spans="1:5" outlineLevel="2">
      <c r="A35" s="13" t="s">
        <v>40</v>
      </c>
      <c r="B35" s="14" t="s">
        <v>41</v>
      </c>
      <c r="C35" s="15">
        <v>9360000</v>
      </c>
      <c r="D35" s="15">
        <v>9100000</v>
      </c>
      <c r="E35" s="12">
        <f t="shared" si="5"/>
        <v>0.97222222222222221</v>
      </c>
    </row>
    <row r="36" spans="1:5" ht="22.5" outlineLevel="7">
      <c r="A36" s="16" t="s">
        <v>42</v>
      </c>
      <c r="B36" s="17" t="s">
        <v>43</v>
      </c>
      <c r="C36" s="18">
        <v>260000</v>
      </c>
      <c r="D36" s="18">
        <v>0</v>
      </c>
      <c r="E36" s="19">
        <f t="shared" ref="E36:E39" si="6">D36/C36</f>
        <v>0</v>
      </c>
    </row>
    <row r="37" spans="1:5" ht="56.25" outlineLevel="7">
      <c r="A37" s="16" t="s">
        <v>46</v>
      </c>
      <c r="B37" s="20" t="s">
        <v>44</v>
      </c>
      <c r="C37" s="18">
        <v>400000</v>
      </c>
      <c r="D37" s="18">
        <v>400000</v>
      </c>
      <c r="E37" s="19">
        <f t="shared" si="6"/>
        <v>1</v>
      </c>
    </row>
    <row r="38" spans="1:5" ht="22.5" outlineLevel="7">
      <c r="A38" s="16" t="s">
        <v>47</v>
      </c>
      <c r="B38" s="17" t="s">
        <v>45</v>
      </c>
      <c r="C38" s="18">
        <v>8700000</v>
      </c>
      <c r="D38" s="18">
        <v>8700000</v>
      </c>
      <c r="E38" s="19">
        <f t="shared" si="6"/>
        <v>1</v>
      </c>
    </row>
    <row r="39" spans="1:5" outlineLevel="2">
      <c r="A39" s="13" t="s">
        <v>48</v>
      </c>
      <c r="B39" s="14" t="s">
        <v>49</v>
      </c>
      <c r="C39" s="15">
        <v>870000</v>
      </c>
      <c r="D39" s="15">
        <v>296000</v>
      </c>
      <c r="E39" s="12">
        <f t="shared" si="6"/>
        <v>0.34022988505747126</v>
      </c>
    </row>
    <row r="40" spans="1:5" ht="22.5" outlineLevel="7">
      <c r="A40" s="16" t="s">
        <v>50</v>
      </c>
      <c r="B40" s="17" t="s">
        <v>51</v>
      </c>
      <c r="C40" s="18">
        <v>200000</v>
      </c>
      <c r="D40" s="18">
        <v>0</v>
      </c>
      <c r="E40" s="19">
        <f t="shared" ref="E40:E43" si="7">D40/C40</f>
        <v>0</v>
      </c>
    </row>
    <row r="41" spans="1:5" outlineLevel="7">
      <c r="A41" s="16" t="s">
        <v>52</v>
      </c>
      <c r="B41" s="17" t="s">
        <v>53</v>
      </c>
      <c r="C41" s="18">
        <v>60000</v>
      </c>
      <c r="D41" s="18">
        <v>0</v>
      </c>
      <c r="E41" s="19">
        <f t="shared" si="7"/>
        <v>0</v>
      </c>
    </row>
    <row r="42" spans="1:5" outlineLevel="7">
      <c r="A42" s="16" t="s">
        <v>54</v>
      </c>
      <c r="B42" s="17" t="s">
        <v>55</v>
      </c>
      <c r="C42" s="18">
        <v>380000</v>
      </c>
      <c r="D42" s="18">
        <v>66000</v>
      </c>
      <c r="E42" s="19">
        <f t="shared" si="7"/>
        <v>0.1736842105263158</v>
      </c>
    </row>
    <row r="43" spans="1:5" ht="31.5" outlineLevel="3">
      <c r="A43" s="13" t="s">
        <v>57</v>
      </c>
      <c r="B43" s="14" t="s">
        <v>56</v>
      </c>
      <c r="C43" s="15">
        <v>230000</v>
      </c>
      <c r="D43" s="15">
        <v>230000</v>
      </c>
      <c r="E43" s="12">
        <f t="shared" si="7"/>
        <v>1</v>
      </c>
    </row>
    <row r="44" spans="1:5" ht="33.75" outlineLevel="7">
      <c r="A44" s="16" t="s">
        <v>57</v>
      </c>
      <c r="B44" s="17" t="s">
        <v>56</v>
      </c>
      <c r="C44" s="18">
        <v>230000</v>
      </c>
      <c r="D44" s="18">
        <v>230000</v>
      </c>
      <c r="E44" s="19">
        <f>D44/C44</f>
        <v>1</v>
      </c>
    </row>
    <row r="45" spans="1:5" ht="21.75" outlineLevel="1">
      <c r="A45" s="40" t="s">
        <v>58</v>
      </c>
      <c r="B45" s="41" t="s">
        <v>59</v>
      </c>
      <c r="C45" s="42">
        <v>136715036.97999999</v>
      </c>
      <c r="D45" s="42">
        <v>100313933.17</v>
      </c>
      <c r="E45" s="39">
        <f t="shared" ref="E45:E50" si="8">D45/C45</f>
        <v>0.73374469543298959</v>
      </c>
    </row>
    <row r="46" spans="1:5" outlineLevel="1">
      <c r="A46" s="22"/>
      <c r="B46" s="23" t="s">
        <v>555</v>
      </c>
      <c r="C46" s="24"/>
      <c r="D46" s="24"/>
      <c r="E46" s="26"/>
    </row>
    <row r="47" spans="1:5" outlineLevel="1">
      <c r="A47" s="27"/>
      <c r="B47" s="28" t="s">
        <v>556</v>
      </c>
      <c r="C47" s="29"/>
      <c r="D47" s="29"/>
      <c r="E47" s="31"/>
    </row>
    <row r="48" spans="1:5" outlineLevel="1">
      <c r="A48" s="27"/>
      <c r="B48" s="28" t="s">
        <v>557</v>
      </c>
      <c r="C48" s="29">
        <f>C55+C59-60000-25000</f>
        <v>740000</v>
      </c>
      <c r="D48" s="29">
        <f>D55+D59-60000</f>
        <v>540000</v>
      </c>
      <c r="E48" s="31"/>
    </row>
    <row r="49" spans="1:5" outlineLevel="1">
      <c r="A49" s="22"/>
      <c r="B49" s="23" t="s">
        <v>558</v>
      </c>
      <c r="C49" s="24">
        <f>C45-C48</f>
        <v>135975036.97999999</v>
      </c>
      <c r="D49" s="24">
        <f>D45-D48</f>
        <v>99773933.170000002</v>
      </c>
      <c r="E49" s="33">
        <f>D49/C49</f>
        <v>0.73376654558053434</v>
      </c>
    </row>
    <row r="50" spans="1:5" ht="21" outlineLevel="2">
      <c r="A50" s="13" t="s">
        <v>60</v>
      </c>
      <c r="B50" s="14" t="s">
        <v>61</v>
      </c>
      <c r="C50" s="15">
        <v>135078036.97999999</v>
      </c>
      <c r="D50" s="15">
        <v>99254455.969999999</v>
      </c>
      <c r="E50" s="12">
        <f t="shared" si="8"/>
        <v>0.73479344376832978</v>
      </c>
    </row>
    <row r="51" spans="1:5" outlineLevel="7">
      <c r="A51" s="16" t="s">
        <v>62</v>
      </c>
      <c r="B51" s="17" t="s">
        <v>9</v>
      </c>
      <c r="C51" s="18">
        <v>5963693.9800000004</v>
      </c>
      <c r="D51" s="18">
        <v>3977989.97</v>
      </c>
      <c r="E51" s="19">
        <f t="shared" ref="E51:E52" si="9">D51/C51</f>
        <v>0.66703455665912625</v>
      </c>
    </row>
    <row r="52" spans="1:5" outlineLevel="7">
      <c r="A52" s="16" t="s">
        <v>63</v>
      </c>
      <c r="B52" s="17" t="s">
        <v>11</v>
      </c>
      <c r="C52" s="18">
        <v>129114343</v>
      </c>
      <c r="D52" s="18">
        <v>95276466</v>
      </c>
      <c r="E52" s="19">
        <f t="shared" si="9"/>
        <v>0.73792317558398601</v>
      </c>
    </row>
    <row r="53" spans="1:5" outlineLevel="2">
      <c r="A53" s="13" t="s">
        <v>64</v>
      </c>
      <c r="B53" s="14" t="s">
        <v>65</v>
      </c>
      <c r="C53" s="15">
        <v>912000</v>
      </c>
      <c r="D53" s="15">
        <v>689459.19999999995</v>
      </c>
      <c r="E53" s="15"/>
    </row>
    <row r="54" spans="1:5" outlineLevel="7">
      <c r="A54" s="16" t="s">
        <v>66</v>
      </c>
      <c r="B54" s="17" t="s">
        <v>67</v>
      </c>
      <c r="C54" s="18">
        <v>312000</v>
      </c>
      <c r="D54" s="18">
        <v>89459.199999999997</v>
      </c>
      <c r="E54" s="19">
        <f t="shared" ref="E54:E56" si="10">D54/C54</f>
        <v>0.28672820512820513</v>
      </c>
    </row>
    <row r="55" spans="1:5" ht="33.75" outlineLevel="7">
      <c r="A55" s="16" t="s">
        <v>69</v>
      </c>
      <c r="B55" s="17" t="s">
        <v>68</v>
      </c>
      <c r="C55" s="18">
        <v>600000</v>
      </c>
      <c r="D55" s="18">
        <v>600000</v>
      </c>
      <c r="E55" s="19">
        <f t="shared" si="10"/>
        <v>1</v>
      </c>
    </row>
    <row r="56" spans="1:5" outlineLevel="2">
      <c r="A56" s="13" t="s">
        <v>70</v>
      </c>
      <c r="B56" s="14" t="s">
        <v>71</v>
      </c>
      <c r="C56" s="15">
        <v>500000</v>
      </c>
      <c r="D56" s="15">
        <v>370018</v>
      </c>
      <c r="E56" s="12">
        <f t="shared" si="10"/>
        <v>0.74003600000000003</v>
      </c>
    </row>
    <row r="57" spans="1:5" outlineLevel="7">
      <c r="A57" s="16" t="s">
        <v>72</v>
      </c>
      <c r="B57" s="17" t="s">
        <v>73</v>
      </c>
      <c r="C57" s="18">
        <v>500000</v>
      </c>
      <c r="D57" s="18">
        <v>370018</v>
      </c>
      <c r="E57" s="19">
        <f>D57/C57</f>
        <v>0.74003600000000003</v>
      </c>
    </row>
    <row r="58" spans="1:5" outlineLevel="2">
      <c r="A58" s="13" t="s">
        <v>74</v>
      </c>
      <c r="B58" s="14" t="s">
        <v>75</v>
      </c>
      <c r="C58" s="15">
        <v>225000</v>
      </c>
      <c r="D58" s="15">
        <v>0</v>
      </c>
      <c r="E58" s="12">
        <f t="shared" ref="E58" si="11">D58/C58</f>
        <v>0</v>
      </c>
    </row>
    <row r="59" spans="1:5" outlineLevel="7">
      <c r="A59" s="16" t="s">
        <v>77</v>
      </c>
      <c r="B59" s="17" t="s">
        <v>76</v>
      </c>
      <c r="C59" s="18">
        <v>225000</v>
      </c>
      <c r="D59" s="18">
        <v>0</v>
      </c>
      <c r="E59" s="19">
        <f>D59/C59</f>
        <v>0</v>
      </c>
    </row>
    <row r="60" spans="1:5" ht="21.75" outlineLevel="1">
      <c r="A60" s="40" t="s">
        <v>78</v>
      </c>
      <c r="B60" s="41" t="s">
        <v>79</v>
      </c>
      <c r="C60" s="42">
        <v>1193153800</v>
      </c>
      <c r="D60" s="42">
        <v>833712748.04999995</v>
      </c>
      <c r="E60" s="39">
        <f t="shared" ref="E60:E65" si="12">D60/C60</f>
        <v>0.69874709199266682</v>
      </c>
    </row>
    <row r="61" spans="1:5" outlineLevel="1">
      <c r="A61" s="22"/>
      <c r="B61" s="23" t="s">
        <v>555</v>
      </c>
      <c r="C61" s="24"/>
      <c r="D61" s="24"/>
      <c r="E61" s="26"/>
    </row>
    <row r="62" spans="1:5" outlineLevel="1">
      <c r="A62" s="27"/>
      <c r="B62" s="28" t="s">
        <v>556</v>
      </c>
      <c r="C62" s="29"/>
      <c r="D62" s="29"/>
      <c r="E62" s="31"/>
    </row>
    <row r="63" spans="1:5" outlineLevel="1">
      <c r="A63" s="27"/>
      <c r="B63" s="28" t="s">
        <v>557</v>
      </c>
      <c r="C63" s="29">
        <f>C66+C67+297000</f>
        <v>1186939000</v>
      </c>
      <c r="D63" s="29">
        <f>D66+D67+297000</f>
        <v>830167770.49000001</v>
      </c>
      <c r="E63" s="31">
        <f>D63/C63</f>
        <v>0.69941906912655161</v>
      </c>
    </row>
    <row r="64" spans="1:5" outlineLevel="1">
      <c r="A64" s="22"/>
      <c r="B64" s="23" t="s">
        <v>558</v>
      </c>
      <c r="C64" s="24">
        <f>C60-C63</f>
        <v>6214800</v>
      </c>
      <c r="D64" s="24">
        <f>D60-D63</f>
        <v>3544977.5599999428</v>
      </c>
      <c r="E64" s="33">
        <f>D64/C64</f>
        <v>0.57040895282228599</v>
      </c>
    </row>
    <row r="65" spans="1:5" ht="21" outlineLevel="2">
      <c r="A65" s="13" t="s">
        <v>80</v>
      </c>
      <c r="B65" s="14" t="s">
        <v>81</v>
      </c>
      <c r="C65" s="15">
        <v>1186642000</v>
      </c>
      <c r="D65" s="15">
        <v>829870770.49000001</v>
      </c>
      <c r="E65" s="12">
        <f t="shared" si="12"/>
        <v>0.69934383789719223</v>
      </c>
    </row>
    <row r="66" spans="1:5" ht="67.5" outlineLevel="7">
      <c r="A66" s="16" t="s">
        <v>82</v>
      </c>
      <c r="B66" s="20" t="s">
        <v>83</v>
      </c>
      <c r="C66" s="18">
        <v>644185700</v>
      </c>
      <c r="D66" s="18">
        <v>452508625.18000001</v>
      </c>
      <c r="E66" s="19">
        <f t="shared" ref="E66:E68" si="13">D66/C66</f>
        <v>0.70245059022576872</v>
      </c>
    </row>
    <row r="67" spans="1:5" ht="78.75" outlineLevel="7">
      <c r="A67" s="16" t="s">
        <v>84</v>
      </c>
      <c r="B67" s="20" t="s">
        <v>85</v>
      </c>
      <c r="C67" s="18">
        <v>542456300</v>
      </c>
      <c r="D67" s="18">
        <v>377362145.31</v>
      </c>
      <c r="E67" s="19">
        <f t="shared" si="13"/>
        <v>0.6956544615852005</v>
      </c>
    </row>
    <row r="68" spans="1:5" outlineLevel="2">
      <c r="A68" s="13" t="s">
        <v>86</v>
      </c>
      <c r="B68" s="14" t="s">
        <v>87</v>
      </c>
      <c r="C68" s="15">
        <v>6391800</v>
      </c>
      <c r="D68" s="15">
        <v>3815041.76</v>
      </c>
      <c r="E68" s="12">
        <f t="shared" si="13"/>
        <v>0.59686500829187394</v>
      </c>
    </row>
    <row r="69" spans="1:5" ht="22.5" outlineLevel="7">
      <c r="A69" s="16" t="s">
        <v>88</v>
      </c>
      <c r="B69" s="17" t="s">
        <v>89</v>
      </c>
      <c r="C69" s="18">
        <v>580000</v>
      </c>
      <c r="D69" s="18">
        <v>155352.76</v>
      </c>
      <c r="E69" s="19">
        <f t="shared" ref="E69:E74" si="14">D69/C69</f>
        <v>0.26784958620689658</v>
      </c>
    </row>
    <row r="70" spans="1:5" outlineLevel="7">
      <c r="A70" s="16" t="s">
        <v>90</v>
      </c>
      <c r="B70" s="17" t="s">
        <v>91</v>
      </c>
      <c r="C70" s="18">
        <v>8000</v>
      </c>
      <c r="D70" s="18">
        <v>0</v>
      </c>
      <c r="E70" s="19">
        <f t="shared" si="14"/>
        <v>0</v>
      </c>
    </row>
    <row r="71" spans="1:5" outlineLevel="7">
      <c r="A71" s="16" t="s">
        <v>92</v>
      </c>
      <c r="B71" s="17" t="s">
        <v>93</v>
      </c>
      <c r="C71" s="18">
        <v>400000</v>
      </c>
      <c r="D71" s="18">
        <v>135050</v>
      </c>
      <c r="E71" s="19">
        <f t="shared" si="14"/>
        <v>0.33762500000000001</v>
      </c>
    </row>
    <row r="72" spans="1:5" ht="22.5" outlineLevel="7">
      <c r="A72" s="16" t="s">
        <v>94</v>
      </c>
      <c r="B72" s="17" t="s">
        <v>95</v>
      </c>
      <c r="C72" s="18">
        <v>5054000</v>
      </c>
      <c r="D72" s="18">
        <v>3194639</v>
      </c>
      <c r="E72" s="19">
        <f t="shared" si="14"/>
        <v>0.63210110803324104</v>
      </c>
    </row>
    <row r="73" spans="1:5" ht="22.5" outlineLevel="7">
      <c r="A73" s="16" t="s">
        <v>96</v>
      </c>
      <c r="B73" s="17" t="s">
        <v>89</v>
      </c>
      <c r="C73" s="18">
        <v>349800</v>
      </c>
      <c r="D73" s="18">
        <v>330000</v>
      </c>
      <c r="E73" s="19">
        <f t="shared" si="14"/>
        <v>0.94339622641509435</v>
      </c>
    </row>
    <row r="74" spans="1:5" outlineLevel="2">
      <c r="A74" s="13" t="s">
        <v>97</v>
      </c>
      <c r="B74" s="14" t="s">
        <v>98</v>
      </c>
      <c r="C74" s="15">
        <v>120000</v>
      </c>
      <c r="D74" s="15">
        <v>26935.8</v>
      </c>
      <c r="E74" s="12">
        <f t="shared" si="14"/>
        <v>0.224465</v>
      </c>
    </row>
    <row r="75" spans="1:5" outlineLevel="7">
      <c r="A75" s="16" t="s">
        <v>99</v>
      </c>
      <c r="B75" s="17" t="s">
        <v>100</v>
      </c>
      <c r="C75" s="18">
        <v>120000</v>
      </c>
      <c r="D75" s="18">
        <v>26935.8</v>
      </c>
      <c r="E75" s="19">
        <f>D75/C75</f>
        <v>0.224465</v>
      </c>
    </row>
    <row r="76" spans="1:5" ht="21.75" outlineLevel="1">
      <c r="A76" s="40" t="s">
        <v>101</v>
      </c>
      <c r="B76" s="41" t="s">
        <v>102</v>
      </c>
      <c r="C76" s="42">
        <v>1875100</v>
      </c>
      <c r="D76" s="42">
        <v>694443.46</v>
      </c>
      <c r="E76" s="39">
        <f t="shared" ref="E76:E81" si="15">D76/C76</f>
        <v>0.37035009332835578</v>
      </c>
    </row>
    <row r="77" spans="1:5" outlineLevel="1">
      <c r="A77" s="22"/>
      <c r="B77" s="23" t="s">
        <v>555</v>
      </c>
      <c r="C77" s="24"/>
      <c r="D77" s="24"/>
      <c r="E77" s="26"/>
    </row>
    <row r="78" spans="1:5" outlineLevel="1">
      <c r="A78" s="27"/>
      <c r="B78" s="28" t="s">
        <v>556</v>
      </c>
      <c r="C78" s="29"/>
      <c r="D78" s="29"/>
      <c r="E78" s="31"/>
    </row>
    <row r="79" spans="1:5" outlineLevel="1">
      <c r="A79" s="27"/>
      <c r="B79" s="28" t="s">
        <v>557</v>
      </c>
      <c r="C79" s="29">
        <f>C85+C87+C86-46000</f>
        <v>414000</v>
      </c>
      <c r="D79" s="29">
        <f>D85+D87+D86-27510</f>
        <v>210615</v>
      </c>
      <c r="E79" s="31">
        <f>E78</f>
        <v>0</v>
      </c>
    </row>
    <row r="80" spans="1:5" outlineLevel="1">
      <c r="A80" s="22"/>
      <c r="B80" s="23" t="s">
        <v>558</v>
      </c>
      <c r="C80" s="24">
        <f>C76-C79</f>
        <v>1461100</v>
      </c>
      <c r="D80" s="24">
        <f>D76-D79</f>
        <v>483828.45999999996</v>
      </c>
      <c r="E80" s="33">
        <f>E79</f>
        <v>0</v>
      </c>
    </row>
    <row r="81" spans="1:5" ht="21" outlineLevel="2">
      <c r="A81" s="13" t="s">
        <v>103</v>
      </c>
      <c r="B81" s="14" t="s">
        <v>104</v>
      </c>
      <c r="C81" s="15">
        <v>1875100</v>
      </c>
      <c r="D81" s="15">
        <v>694443.46</v>
      </c>
      <c r="E81" s="12">
        <f t="shared" si="15"/>
        <v>0.37035009332835578</v>
      </c>
    </row>
    <row r="82" spans="1:5" ht="22.5" outlineLevel="7">
      <c r="A82" s="16" t="s">
        <v>105</v>
      </c>
      <c r="B82" s="17" t="s">
        <v>106</v>
      </c>
      <c r="C82" s="18">
        <v>315700</v>
      </c>
      <c r="D82" s="18">
        <v>211458.46</v>
      </c>
      <c r="E82" s="19">
        <f t="shared" ref="E82:E93" si="16">D82/C82</f>
        <v>0.66980823566677228</v>
      </c>
    </row>
    <row r="83" spans="1:5" ht="22.5" outlineLevel="7">
      <c r="A83" s="16" t="s">
        <v>107</v>
      </c>
      <c r="B83" s="17" t="s">
        <v>108</v>
      </c>
      <c r="C83" s="18">
        <v>735600</v>
      </c>
      <c r="D83" s="18">
        <v>200000</v>
      </c>
      <c r="E83" s="19">
        <f t="shared" si="16"/>
        <v>0.27188689505165853</v>
      </c>
    </row>
    <row r="84" spans="1:5" outlineLevel="7">
      <c r="A84" s="16" t="s">
        <v>109</v>
      </c>
      <c r="B84" s="17" t="s">
        <v>110</v>
      </c>
      <c r="C84" s="18">
        <v>363800</v>
      </c>
      <c r="D84" s="18">
        <v>44860</v>
      </c>
      <c r="E84" s="19">
        <f t="shared" si="16"/>
        <v>0.12330951072017592</v>
      </c>
    </row>
    <row r="85" spans="1:5" ht="33.75" outlineLevel="7">
      <c r="A85" s="16" t="s">
        <v>114</v>
      </c>
      <c r="B85" s="17" t="s">
        <v>111</v>
      </c>
      <c r="C85" s="18">
        <v>288000</v>
      </c>
      <c r="D85" s="18">
        <v>212080</v>
      </c>
      <c r="E85" s="19">
        <f t="shared" si="16"/>
        <v>0.73638888888888887</v>
      </c>
    </row>
    <row r="86" spans="1:5" ht="33.75" outlineLevel="7">
      <c r="A86" s="16" t="s">
        <v>115</v>
      </c>
      <c r="B86" s="17" t="s">
        <v>112</v>
      </c>
      <c r="C86" s="18">
        <v>100000</v>
      </c>
      <c r="D86" s="18">
        <v>0</v>
      </c>
      <c r="E86" s="19">
        <f t="shared" si="16"/>
        <v>0</v>
      </c>
    </row>
    <row r="87" spans="1:5" ht="33.75" outlineLevel="7">
      <c r="A87" s="16" t="s">
        <v>116</v>
      </c>
      <c r="B87" s="17" t="s">
        <v>113</v>
      </c>
      <c r="C87" s="18">
        <v>72000</v>
      </c>
      <c r="D87" s="18">
        <v>26045</v>
      </c>
      <c r="E87" s="19">
        <f t="shared" si="16"/>
        <v>0.36173611111111109</v>
      </c>
    </row>
    <row r="88" spans="1:5" ht="21.75" outlineLevel="1">
      <c r="A88" s="40" t="s">
        <v>117</v>
      </c>
      <c r="B88" s="41" t="s">
        <v>118</v>
      </c>
      <c r="C88" s="42">
        <v>54637100</v>
      </c>
      <c r="D88" s="42">
        <v>31814921.710000001</v>
      </c>
      <c r="E88" s="39">
        <f t="shared" si="16"/>
        <v>0.5822952116785115</v>
      </c>
    </row>
    <row r="89" spans="1:5" outlineLevel="1">
      <c r="A89" s="22"/>
      <c r="B89" s="23" t="s">
        <v>555</v>
      </c>
      <c r="C89" s="24"/>
      <c r="D89" s="24"/>
      <c r="E89" s="26"/>
    </row>
    <row r="90" spans="1:5" outlineLevel="1">
      <c r="A90" s="27"/>
      <c r="B90" s="28" t="s">
        <v>556</v>
      </c>
      <c r="C90" s="29"/>
      <c r="D90" s="29"/>
      <c r="E90" s="31"/>
    </row>
    <row r="91" spans="1:5" outlineLevel="1">
      <c r="A91" s="27"/>
      <c r="B91" s="28" t="s">
        <v>557</v>
      </c>
      <c r="C91" s="29">
        <f>C102+C99+C100-188290-1920</f>
        <v>42509020</v>
      </c>
      <c r="D91" s="29">
        <f>D102+D99+D100-188290-1920</f>
        <v>21383810.510000002</v>
      </c>
      <c r="E91" s="31">
        <f>D91/C91</f>
        <v>0.50304171938096909</v>
      </c>
    </row>
    <row r="92" spans="1:5" outlineLevel="1">
      <c r="A92" s="22"/>
      <c r="B92" s="23" t="s">
        <v>558</v>
      </c>
      <c r="C92" s="24">
        <f>C88-C91</f>
        <v>12128080</v>
      </c>
      <c r="D92" s="24">
        <f>D88-D91</f>
        <v>10431111.199999999</v>
      </c>
      <c r="E92" s="33">
        <f>D92/C92</f>
        <v>0.86007935303856831</v>
      </c>
    </row>
    <row r="93" spans="1:5" ht="21" outlineLevel="2">
      <c r="A93" s="13" t="s">
        <v>119</v>
      </c>
      <c r="B93" s="14" t="s">
        <v>120</v>
      </c>
      <c r="C93" s="15">
        <v>3876180</v>
      </c>
      <c r="D93" s="15">
        <v>2395447.2000000002</v>
      </c>
      <c r="E93" s="12">
        <f t="shared" si="16"/>
        <v>0.61799173412999397</v>
      </c>
    </row>
    <row r="94" spans="1:5" ht="22.5" outlineLevel="7">
      <c r="A94" s="16" t="s">
        <v>121</v>
      </c>
      <c r="B94" s="17" t="s">
        <v>122</v>
      </c>
      <c r="C94" s="18">
        <v>1058080</v>
      </c>
      <c r="D94" s="18">
        <v>479120.2</v>
      </c>
      <c r="E94" s="19">
        <f t="shared" ref="E94:E97" si="17">D94/C94</f>
        <v>0.45282039165280508</v>
      </c>
    </row>
    <row r="95" spans="1:5" outlineLevel="7">
      <c r="A95" s="16" t="s">
        <v>123</v>
      </c>
      <c r="B95" s="17" t="s">
        <v>124</v>
      </c>
      <c r="C95" s="18">
        <v>1118100</v>
      </c>
      <c r="D95" s="18">
        <v>871600</v>
      </c>
      <c r="E95" s="19">
        <f t="shared" si="17"/>
        <v>0.77953671406850911</v>
      </c>
    </row>
    <row r="96" spans="1:5" outlineLevel="7">
      <c r="A96" s="16" t="s">
        <v>125</v>
      </c>
      <c r="B96" s="17" t="s">
        <v>126</v>
      </c>
      <c r="C96" s="18">
        <v>1700000</v>
      </c>
      <c r="D96" s="18">
        <v>1044727</v>
      </c>
      <c r="E96" s="19">
        <f t="shared" si="17"/>
        <v>0.61454529411764702</v>
      </c>
    </row>
    <row r="97" spans="1:5" ht="21" outlineLevel="2">
      <c r="A97" s="13" t="s">
        <v>127</v>
      </c>
      <c r="B97" s="14" t="s">
        <v>128</v>
      </c>
      <c r="C97" s="15">
        <v>9963720</v>
      </c>
      <c r="D97" s="15">
        <v>9747484</v>
      </c>
      <c r="E97" s="12">
        <f t="shared" si="17"/>
        <v>0.97829766392471884</v>
      </c>
    </row>
    <row r="98" spans="1:5" outlineLevel="7">
      <c r="A98" s="16" t="s">
        <v>129</v>
      </c>
      <c r="B98" s="17" t="s">
        <v>130</v>
      </c>
      <c r="C98" s="18">
        <v>8061690</v>
      </c>
      <c r="D98" s="18">
        <v>7845454</v>
      </c>
      <c r="E98" s="19">
        <f t="shared" ref="E98:E101" si="18">D98/C98</f>
        <v>0.973177336265721</v>
      </c>
    </row>
    <row r="99" spans="1:5" ht="22.5" outlineLevel="7">
      <c r="A99" s="16" t="s">
        <v>133</v>
      </c>
      <c r="B99" s="17" t="s">
        <v>131</v>
      </c>
      <c r="C99" s="18">
        <v>19120</v>
      </c>
      <c r="D99" s="18">
        <v>19120</v>
      </c>
      <c r="E99" s="19">
        <f t="shared" si="18"/>
        <v>1</v>
      </c>
    </row>
    <row r="100" spans="1:5" ht="22.5" outlineLevel="7">
      <c r="A100" s="16" t="s">
        <v>134</v>
      </c>
      <c r="B100" s="17" t="s">
        <v>132</v>
      </c>
      <c r="C100" s="18">
        <v>1882910</v>
      </c>
      <c r="D100" s="18">
        <v>1882910</v>
      </c>
      <c r="E100" s="19">
        <f t="shared" si="18"/>
        <v>1</v>
      </c>
    </row>
    <row r="101" spans="1:5" ht="42" outlineLevel="2">
      <c r="A101" s="13" t="s">
        <v>135</v>
      </c>
      <c r="B101" s="21" t="s">
        <v>136</v>
      </c>
      <c r="C101" s="15">
        <v>40797200</v>
      </c>
      <c r="D101" s="15">
        <v>19671990.510000002</v>
      </c>
      <c r="E101" s="12">
        <f t="shared" si="18"/>
        <v>0.48218972159854112</v>
      </c>
    </row>
    <row r="102" spans="1:5" ht="67.5" outlineLevel="7">
      <c r="A102" s="16" t="s">
        <v>137</v>
      </c>
      <c r="B102" s="20" t="s">
        <v>138</v>
      </c>
      <c r="C102" s="18">
        <v>40797200</v>
      </c>
      <c r="D102" s="18">
        <v>19671990.510000002</v>
      </c>
      <c r="E102" s="19">
        <f>D102/C102</f>
        <v>0.48218972159854112</v>
      </c>
    </row>
    <row r="103" spans="1:5" ht="21.75" outlineLevel="1">
      <c r="A103" s="40" t="s">
        <v>139</v>
      </c>
      <c r="B103" s="41" t="s">
        <v>140</v>
      </c>
      <c r="C103" s="42">
        <v>17910019.760000002</v>
      </c>
      <c r="D103" s="42">
        <v>11609190.609999999</v>
      </c>
      <c r="E103" s="39">
        <f t="shared" ref="E103:E108" si="19">D103/C103</f>
        <v>0.64819529880853677</v>
      </c>
    </row>
    <row r="104" spans="1:5" outlineLevel="1">
      <c r="A104" s="22"/>
      <c r="B104" s="23" t="s">
        <v>555</v>
      </c>
      <c r="C104" s="24"/>
      <c r="D104" s="24"/>
      <c r="E104" s="26"/>
    </row>
    <row r="105" spans="1:5" outlineLevel="1">
      <c r="A105" s="27"/>
      <c r="B105" s="28" t="s">
        <v>556</v>
      </c>
      <c r="C105" s="29"/>
      <c r="D105" s="29"/>
      <c r="E105" s="31"/>
    </row>
    <row r="106" spans="1:5" outlineLevel="1">
      <c r="A106" s="27"/>
      <c r="B106" s="28" t="s">
        <v>557</v>
      </c>
      <c r="C106" s="29">
        <f>C114-540000</f>
        <v>4860000</v>
      </c>
      <c r="D106" s="29">
        <f>D114-360000</f>
        <v>3240000</v>
      </c>
      <c r="E106" s="31">
        <f>D106/C106</f>
        <v>0.66666666666666663</v>
      </c>
    </row>
    <row r="107" spans="1:5" outlineLevel="1">
      <c r="A107" s="22"/>
      <c r="B107" s="23" t="s">
        <v>558</v>
      </c>
      <c r="C107" s="24">
        <f>C103-C106</f>
        <v>13050019.760000002</v>
      </c>
      <c r="D107" s="24">
        <f>D103-D106</f>
        <v>8369190.6099999994</v>
      </c>
      <c r="E107" s="33">
        <f>D107/C107</f>
        <v>0.64131631705667225</v>
      </c>
    </row>
    <row r="108" spans="1:5" ht="21" outlineLevel="2">
      <c r="A108" s="13" t="s">
        <v>141</v>
      </c>
      <c r="B108" s="14" t="s">
        <v>142</v>
      </c>
      <c r="C108" s="15">
        <v>17810019.760000002</v>
      </c>
      <c r="D108" s="15">
        <v>11566190.609999999</v>
      </c>
      <c r="E108" s="12">
        <f t="shared" si="19"/>
        <v>0.64942042546054979</v>
      </c>
    </row>
    <row r="109" spans="1:5" outlineLevel="7">
      <c r="A109" s="16" t="s">
        <v>143</v>
      </c>
      <c r="B109" s="17" t="s">
        <v>144</v>
      </c>
      <c r="C109" s="18">
        <v>2695776</v>
      </c>
      <c r="D109" s="18">
        <v>1817131</v>
      </c>
      <c r="E109" s="19">
        <f t="shared" ref="E109:E115" si="20">D109/C109</f>
        <v>0.67406602032216323</v>
      </c>
    </row>
    <row r="110" spans="1:5" ht="22.5" outlineLevel="7">
      <c r="A110" s="16" t="s">
        <v>145</v>
      </c>
      <c r="B110" s="17" t="s">
        <v>146</v>
      </c>
      <c r="C110" s="18">
        <v>3842640</v>
      </c>
      <c r="D110" s="18">
        <v>2603270</v>
      </c>
      <c r="E110" s="19">
        <f t="shared" si="20"/>
        <v>0.67746913580246915</v>
      </c>
    </row>
    <row r="111" spans="1:5" ht="22.5" outlineLevel="7">
      <c r="A111" s="16" t="s">
        <v>147</v>
      </c>
      <c r="B111" s="17" t="s">
        <v>148</v>
      </c>
      <c r="C111" s="18">
        <v>2202720</v>
      </c>
      <c r="D111" s="18">
        <v>1488240</v>
      </c>
      <c r="E111" s="19">
        <f t="shared" si="20"/>
        <v>0.67563739376770537</v>
      </c>
    </row>
    <row r="112" spans="1:5" ht="22.5" outlineLevel="7">
      <c r="A112" s="16" t="s">
        <v>149</v>
      </c>
      <c r="B112" s="17" t="s">
        <v>150</v>
      </c>
      <c r="C112" s="18">
        <v>3341680</v>
      </c>
      <c r="D112" s="18">
        <v>1883594.71</v>
      </c>
      <c r="E112" s="19">
        <f t="shared" si="20"/>
        <v>0.56366699085489935</v>
      </c>
    </row>
    <row r="113" spans="1:5" ht="22.5" outlineLevel="7">
      <c r="A113" s="16" t="s">
        <v>151</v>
      </c>
      <c r="B113" s="17" t="s">
        <v>152</v>
      </c>
      <c r="C113" s="18">
        <v>327203.76</v>
      </c>
      <c r="D113" s="18">
        <v>173954.9</v>
      </c>
      <c r="E113" s="19">
        <f t="shared" si="20"/>
        <v>0.53164089556917071</v>
      </c>
    </row>
    <row r="114" spans="1:5" ht="33.75" outlineLevel="7">
      <c r="A114" s="16" t="s">
        <v>154</v>
      </c>
      <c r="B114" s="17" t="s">
        <v>153</v>
      </c>
      <c r="C114" s="18">
        <v>5400000</v>
      </c>
      <c r="D114" s="18">
        <v>3600000</v>
      </c>
      <c r="E114" s="19">
        <f t="shared" si="20"/>
        <v>0.66666666666666663</v>
      </c>
    </row>
    <row r="115" spans="1:5" outlineLevel="2">
      <c r="A115" s="13" t="s">
        <v>155</v>
      </c>
      <c r="B115" s="14" t="s">
        <v>156</v>
      </c>
      <c r="C115" s="15">
        <v>100000</v>
      </c>
      <c r="D115" s="15">
        <v>43000</v>
      </c>
      <c r="E115" s="12">
        <f t="shared" si="20"/>
        <v>0.43</v>
      </c>
    </row>
    <row r="116" spans="1:5" outlineLevel="7">
      <c r="A116" s="16" t="s">
        <v>157</v>
      </c>
      <c r="B116" s="17" t="s">
        <v>158</v>
      </c>
      <c r="C116" s="18">
        <v>100000</v>
      </c>
      <c r="D116" s="18">
        <v>43000</v>
      </c>
      <c r="E116" s="19">
        <f>D116/C116</f>
        <v>0.43</v>
      </c>
    </row>
    <row r="117" spans="1:5" ht="21.75" outlineLevel="1">
      <c r="A117" s="40" t="s">
        <v>159</v>
      </c>
      <c r="B117" s="41" t="s">
        <v>160</v>
      </c>
      <c r="C117" s="42">
        <v>30666769.48</v>
      </c>
      <c r="D117" s="42">
        <v>22600315.530000001</v>
      </c>
      <c r="E117" s="39">
        <f t="shared" ref="E117:E122" si="21">D117/C117</f>
        <v>0.73696434000781486</v>
      </c>
    </row>
    <row r="118" spans="1:5" outlineLevel="1">
      <c r="A118" s="22"/>
      <c r="B118" s="23" t="s">
        <v>555</v>
      </c>
      <c r="C118" s="24"/>
      <c r="D118" s="24"/>
      <c r="E118" s="26"/>
    </row>
    <row r="119" spans="1:5" outlineLevel="1">
      <c r="A119" s="27"/>
      <c r="B119" s="28" t="s">
        <v>556</v>
      </c>
      <c r="C119" s="29">
        <v>263886.39</v>
      </c>
      <c r="D119" s="29">
        <v>0</v>
      </c>
      <c r="E119" s="31">
        <f>D119/C119</f>
        <v>0</v>
      </c>
    </row>
    <row r="120" spans="1:5" outlineLevel="1">
      <c r="A120" s="27"/>
      <c r="B120" s="28" t="s">
        <v>557</v>
      </c>
      <c r="C120" s="29">
        <f>C128+C126+C125+C127-263886.39+C129-2615950</f>
        <v>23544003.609999999</v>
      </c>
      <c r="D120" s="29">
        <v>18383131.969999999</v>
      </c>
      <c r="E120" s="31">
        <f>D120/C120</f>
        <v>0.78079889361688726</v>
      </c>
    </row>
    <row r="121" spans="1:5" outlineLevel="1">
      <c r="A121" s="22"/>
      <c r="B121" s="23" t="s">
        <v>558</v>
      </c>
      <c r="C121" s="24">
        <f>C117-C120-C119</f>
        <v>6858879.4800000014</v>
      </c>
      <c r="D121" s="24">
        <f>D117-D120</f>
        <v>4217183.5600000024</v>
      </c>
      <c r="E121" s="33">
        <f>D121/C121</f>
        <v>0.61485022040363968</v>
      </c>
    </row>
    <row r="122" spans="1:5" outlineLevel="2">
      <c r="A122" s="13" t="s">
        <v>161</v>
      </c>
      <c r="B122" s="14" t="s">
        <v>162</v>
      </c>
      <c r="C122" s="15">
        <v>30666769.48</v>
      </c>
      <c r="D122" s="15">
        <v>22600315.530000001</v>
      </c>
      <c r="E122" s="12">
        <f t="shared" si="21"/>
        <v>0.73696434000781486</v>
      </c>
    </row>
    <row r="123" spans="1:5" outlineLevel="7">
      <c r="A123" s="16" t="s">
        <v>163</v>
      </c>
      <c r="B123" s="17" t="s">
        <v>164</v>
      </c>
      <c r="C123" s="18">
        <v>1950001.49</v>
      </c>
      <c r="D123" s="18">
        <v>966784</v>
      </c>
      <c r="E123" s="19">
        <f t="shared" ref="E123:E136" si="22">D123/C123</f>
        <v>0.49578628783509288</v>
      </c>
    </row>
    <row r="124" spans="1:5" outlineLevel="7">
      <c r="A124" s="16" t="s">
        <v>165</v>
      </c>
      <c r="B124" s="17" t="s">
        <v>166</v>
      </c>
      <c r="C124" s="18">
        <v>2292927.9900000002</v>
      </c>
      <c r="D124" s="18">
        <v>1244498</v>
      </c>
      <c r="E124" s="19">
        <f t="shared" si="22"/>
        <v>0.54275494277515446</v>
      </c>
    </row>
    <row r="125" spans="1:5" ht="22.5" outlineLevel="7">
      <c r="A125" s="16" t="s">
        <v>171</v>
      </c>
      <c r="B125" s="17" t="s">
        <v>172</v>
      </c>
      <c r="C125" s="18">
        <v>2122890</v>
      </c>
      <c r="D125" s="18">
        <v>0</v>
      </c>
      <c r="E125" s="19">
        <f t="shared" si="22"/>
        <v>0</v>
      </c>
    </row>
    <row r="126" spans="1:5" ht="22.5" outlineLevel="7">
      <c r="A126" s="16" t="s">
        <v>173</v>
      </c>
      <c r="B126" s="17" t="s">
        <v>167</v>
      </c>
      <c r="C126" s="18">
        <v>2570150</v>
      </c>
      <c r="D126" s="18">
        <v>2281150</v>
      </c>
      <c r="E126" s="19">
        <f t="shared" si="22"/>
        <v>0.88755520105830399</v>
      </c>
    </row>
    <row r="127" spans="1:5" ht="22.5" outlineLevel="7">
      <c r="A127" s="16" t="s">
        <v>174</v>
      </c>
      <c r="B127" s="17" t="s">
        <v>168</v>
      </c>
      <c r="C127" s="18">
        <v>8859400</v>
      </c>
      <c r="D127" s="18">
        <v>8477967.9399999995</v>
      </c>
      <c r="E127" s="19">
        <f t="shared" si="22"/>
        <v>0.95694606181005482</v>
      </c>
    </row>
    <row r="128" spans="1:5" ht="22.5" outlineLevel="7">
      <c r="A128" s="16" t="s">
        <v>175</v>
      </c>
      <c r="B128" s="17" t="s">
        <v>169</v>
      </c>
      <c r="C128" s="18">
        <v>11230000</v>
      </c>
      <c r="D128" s="18">
        <v>7988515.5899999999</v>
      </c>
      <c r="E128" s="19">
        <f t="shared" si="22"/>
        <v>0.71135490560997328</v>
      </c>
    </row>
    <row r="129" spans="1:5" ht="22.5" outlineLevel="7">
      <c r="A129" s="16" t="s">
        <v>176</v>
      </c>
      <c r="B129" s="17" t="s">
        <v>170</v>
      </c>
      <c r="C129" s="18">
        <v>1641400</v>
      </c>
      <c r="D129" s="18">
        <v>1641400</v>
      </c>
      <c r="E129" s="19">
        <f t="shared" si="22"/>
        <v>1</v>
      </c>
    </row>
    <row r="130" spans="1:5" ht="21.75">
      <c r="A130" s="40" t="s">
        <v>177</v>
      </c>
      <c r="B130" s="41" t="s">
        <v>178</v>
      </c>
      <c r="C130" s="42">
        <v>101179979.27</v>
      </c>
      <c r="D130" s="42">
        <v>83612328.650000006</v>
      </c>
      <c r="E130" s="39">
        <f t="shared" si="22"/>
        <v>0.82637226507903805</v>
      </c>
    </row>
    <row r="131" spans="1:5" ht="21.75" outlineLevel="1">
      <c r="A131" s="40" t="s">
        <v>179</v>
      </c>
      <c r="B131" s="41" t="s">
        <v>180</v>
      </c>
      <c r="C131" s="42">
        <v>2066878.87</v>
      </c>
      <c r="D131" s="42">
        <v>2066878.87</v>
      </c>
      <c r="E131" s="39">
        <f t="shared" si="22"/>
        <v>1</v>
      </c>
    </row>
    <row r="132" spans="1:5" outlineLevel="1">
      <c r="A132" s="22"/>
      <c r="B132" s="23" t="s">
        <v>555</v>
      </c>
      <c r="C132" s="24"/>
      <c r="D132" s="24"/>
      <c r="E132" s="26"/>
    </row>
    <row r="133" spans="1:5" outlineLevel="1">
      <c r="A133" s="27"/>
      <c r="B133" s="28" t="s">
        <v>556</v>
      </c>
      <c r="C133" s="29"/>
      <c r="D133" s="29"/>
      <c r="E133" s="31"/>
    </row>
    <row r="134" spans="1:5" outlineLevel="1">
      <c r="A134" s="27"/>
      <c r="B134" s="28" t="s">
        <v>557</v>
      </c>
      <c r="C134" s="29">
        <f>C137</f>
        <v>2066878.87</v>
      </c>
      <c r="D134" s="29">
        <f>D136</f>
        <v>2066878.87</v>
      </c>
      <c r="E134" s="31">
        <f>D134/C134</f>
        <v>1</v>
      </c>
    </row>
    <row r="135" spans="1:5" outlineLevel="1">
      <c r="A135" s="22"/>
      <c r="B135" s="23" t="s">
        <v>558</v>
      </c>
      <c r="C135" s="24">
        <f>C131-C134</f>
        <v>0</v>
      </c>
      <c r="D135" s="24">
        <f>D131-D134</f>
        <v>0</v>
      </c>
      <c r="E135" s="33"/>
    </row>
    <row r="136" spans="1:5" ht="42" outlineLevel="2">
      <c r="A136" s="13" t="s">
        <v>181</v>
      </c>
      <c r="B136" s="14" t="s">
        <v>182</v>
      </c>
      <c r="C136" s="15">
        <v>2066878.87</v>
      </c>
      <c r="D136" s="15">
        <v>2066878.87</v>
      </c>
      <c r="E136" s="12">
        <f t="shared" si="22"/>
        <v>1</v>
      </c>
    </row>
    <row r="137" spans="1:5" ht="22.5" outlineLevel="7">
      <c r="A137" s="16" t="s">
        <v>183</v>
      </c>
      <c r="B137" s="17" t="s">
        <v>184</v>
      </c>
      <c r="C137" s="18">
        <v>2066878.87</v>
      </c>
      <c r="D137" s="18">
        <v>2066878.87</v>
      </c>
      <c r="E137" s="19">
        <f>D137/C137</f>
        <v>1</v>
      </c>
    </row>
    <row r="138" spans="1:5" ht="21" outlineLevel="1">
      <c r="A138" s="36" t="s">
        <v>185</v>
      </c>
      <c r="B138" s="37" t="s">
        <v>186</v>
      </c>
      <c r="C138" s="38">
        <v>33971240</v>
      </c>
      <c r="D138" s="38">
        <v>30679697.280000001</v>
      </c>
      <c r="E138" s="39">
        <f t="shared" ref="E138:E143" si="23">D138/C138</f>
        <v>0.90310796073384436</v>
      </c>
    </row>
    <row r="139" spans="1:5" outlineLevel="1">
      <c r="A139" s="22"/>
      <c r="B139" s="23" t="s">
        <v>555</v>
      </c>
      <c r="C139" s="24"/>
      <c r="D139" s="24"/>
      <c r="E139" s="26"/>
    </row>
    <row r="140" spans="1:5" outlineLevel="1">
      <c r="A140" s="27"/>
      <c r="B140" s="28" t="s">
        <v>556</v>
      </c>
      <c r="C140" s="29"/>
      <c r="D140" s="29"/>
      <c r="E140" s="31"/>
    </row>
    <row r="141" spans="1:5" outlineLevel="1">
      <c r="A141" s="27"/>
      <c r="B141" s="28" t="s">
        <v>557</v>
      </c>
      <c r="C141" s="29">
        <f>C144+C145+C146+C147+C148</f>
        <v>33971240</v>
      </c>
      <c r="D141" s="29">
        <f>D144+D145+D146+D147+D148</f>
        <v>30679697.280000005</v>
      </c>
      <c r="E141" s="31">
        <f>D141/C141</f>
        <v>0.90310796073384447</v>
      </c>
    </row>
    <row r="142" spans="1:5" outlineLevel="1">
      <c r="A142" s="22"/>
      <c r="B142" s="23" t="s">
        <v>558</v>
      </c>
      <c r="C142" s="24">
        <f>C138-C141</f>
        <v>0</v>
      </c>
      <c r="D142" s="24">
        <f>D138-D141</f>
        <v>0</v>
      </c>
      <c r="E142" s="31"/>
    </row>
    <row r="143" spans="1:5" ht="21" outlineLevel="2">
      <c r="A143" s="13" t="s">
        <v>187</v>
      </c>
      <c r="B143" s="14" t="s">
        <v>188</v>
      </c>
      <c r="C143" s="15">
        <v>33971240</v>
      </c>
      <c r="D143" s="15">
        <v>30679697.280000001</v>
      </c>
      <c r="E143" s="12">
        <f t="shared" si="23"/>
        <v>0.90310796073384436</v>
      </c>
    </row>
    <row r="144" spans="1:5" ht="22.5" outlineLevel="7">
      <c r="A144" s="16" t="s">
        <v>189</v>
      </c>
      <c r="B144" s="17" t="s">
        <v>190</v>
      </c>
      <c r="C144" s="18">
        <v>32790600</v>
      </c>
      <c r="D144" s="18">
        <v>30087069.170000002</v>
      </c>
      <c r="E144" s="19">
        <f t="shared" ref="E144:E154" si="24">D144/C144</f>
        <v>0.91755165108293235</v>
      </c>
    </row>
    <row r="145" spans="1:5" ht="33.75" outlineLevel="7">
      <c r="A145" s="16" t="s">
        <v>191</v>
      </c>
      <c r="B145" s="17" t="s">
        <v>192</v>
      </c>
      <c r="C145" s="18">
        <v>203800</v>
      </c>
      <c r="D145" s="18">
        <v>9005.01</v>
      </c>
      <c r="E145" s="19">
        <f t="shared" si="24"/>
        <v>4.4185525024533857E-2</v>
      </c>
    </row>
    <row r="146" spans="1:5" ht="33.75" outlineLevel="7">
      <c r="A146" s="16" t="s">
        <v>193</v>
      </c>
      <c r="B146" s="17" t="s">
        <v>194</v>
      </c>
      <c r="C146" s="18">
        <v>310000</v>
      </c>
      <c r="D146" s="18">
        <v>15600</v>
      </c>
      <c r="E146" s="19">
        <f t="shared" si="24"/>
        <v>5.0322580645161291E-2</v>
      </c>
    </row>
    <row r="147" spans="1:5" ht="22.5" outlineLevel="7">
      <c r="A147" s="16" t="s">
        <v>195</v>
      </c>
      <c r="B147" s="17" t="s">
        <v>196</v>
      </c>
      <c r="C147" s="18">
        <v>143940</v>
      </c>
      <c r="D147" s="18">
        <v>87023.1</v>
      </c>
      <c r="E147" s="19">
        <f t="shared" si="24"/>
        <v>0.60457899124635273</v>
      </c>
    </row>
    <row r="148" spans="1:5" ht="33.75" outlineLevel="7">
      <c r="A148" s="16" t="s">
        <v>197</v>
      </c>
      <c r="B148" s="17" t="s">
        <v>198</v>
      </c>
      <c r="C148" s="18">
        <v>522900</v>
      </c>
      <c r="D148" s="18">
        <v>481000</v>
      </c>
      <c r="E148" s="19">
        <f t="shared" si="24"/>
        <v>0.91986995601453436</v>
      </c>
    </row>
    <row r="149" spans="1:5" ht="21.75" outlineLevel="1">
      <c r="A149" s="40" t="s">
        <v>199</v>
      </c>
      <c r="B149" s="41" t="s">
        <v>200</v>
      </c>
      <c r="C149" s="42">
        <v>276770</v>
      </c>
      <c r="D149" s="42">
        <v>276769.5</v>
      </c>
      <c r="E149" s="39">
        <f t="shared" si="24"/>
        <v>0.99999819344582142</v>
      </c>
    </row>
    <row r="150" spans="1:5" outlineLevel="1">
      <c r="A150" s="22"/>
      <c r="B150" s="23" t="s">
        <v>555</v>
      </c>
      <c r="C150" s="24"/>
      <c r="D150" s="24"/>
      <c r="E150" s="26"/>
    </row>
    <row r="151" spans="1:5" outlineLevel="1">
      <c r="A151" s="27"/>
      <c r="B151" s="28" t="s">
        <v>556</v>
      </c>
      <c r="C151" s="29"/>
      <c r="D151" s="29"/>
      <c r="E151" s="31"/>
    </row>
    <row r="152" spans="1:5" outlineLevel="1">
      <c r="A152" s="27"/>
      <c r="B152" s="28" t="s">
        <v>557</v>
      </c>
      <c r="C152" s="29">
        <f>C155</f>
        <v>276770</v>
      </c>
      <c r="D152" s="29">
        <f>D155</f>
        <v>276769.5</v>
      </c>
      <c r="E152" s="31">
        <f>D152/C152</f>
        <v>0.99999819344582142</v>
      </c>
    </row>
    <row r="153" spans="1:5" outlineLevel="1">
      <c r="A153" s="22"/>
      <c r="B153" s="23" t="s">
        <v>558</v>
      </c>
      <c r="C153" s="24">
        <f>C149-C152</f>
        <v>0</v>
      </c>
      <c r="D153" s="24">
        <f>D149-D152</f>
        <v>0</v>
      </c>
      <c r="E153" s="33"/>
    </row>
    <row r="154" spans="1:5" outlineLevel="2">
      <c r="A154" s="13" t="s">
        <v>201</v>
      </c>
      <c r="B154" s="14" t="s">
        <v>202</v>
      </c>
      <c r="C154" s="15">
        <v>276770</v>
      </c>
      <c r="D154" s="15">
        <v>276769.5</v>
      </c>
      <c r="E154" s="12">
        <f t="shared" si="24"/>
        <v>0.99999819344582142</v>
      </c>
    </row>
    <row r="155" spans="1:5" ht="45" outlineLevel="7">
      <c r="A155" s="16" t="s">
        <v>203</v>
      </c>
      <c r="B155" s="17" t="s">
        <v>204</v>
      </c>
      <c r="C155" s="18">
        <v>276770</v>
      </c>
      <c r="D155" s="18">
        <v>276769.5</v>
      </c>
      <c r="E155" s="19">
        <f>D155/C155</f>
        <v>0.99999819344582142</v>
      </c>
    </row>
    <row r="156" spans="1:5" ht="21.75" outlineLevel="1">
      <c r="A156" s="40" t="s">
        <v>205</v>
      </c>
      <c r="B156" s="41" t="s">
        <v>206</v>
      </c>
      <c r="C156" s="42">
        <v>64865090.399999999</v>
      </c>
      <c r="D156" s="42">
        <v>50588983</v>
      </c>
      <c r="E156" s="39">
        <f t="shared" ref="E156:E161" si="25">D156/C156</f>
        <v>0.77991077616689797</v>
      </c>
    </row>
    <row r="157" spans="1:5" outlineLevel="1">
      <c r="A157" s="22"/>
      <c r="B157" s="23" t="s">
        <v>555</v>
      </c>
      <c r="C157" s="24"/>
      <c r="D157" s="24"/>
      <c r="E157" s="26"/>
    </row>
    <row r="158" spans="1:5" outlineLevel="1">
      <c r="A158" s="27"/>
      <c r="B158" s="28" t="s">
        <v>556</v>
      </c>
      <c r="C158" s="29">
        <f>C162+715300</f>
        <v>1117800</v>
      </c>
      <c r="D158" s="29">
        <f>D162+715300</f>
        <v>899649.99</v>
      </c>
      <c r="E158" s="31">
        <f>D158/C158</f>
        <v>0.80483985507246381</v>
      </c>
    </row>
    <row r="159" spans="1:5" outlineLevel="1">
      <c r="A159" s="27"/>
      <c r="B159" s="28" t="s">
        <v>557</v>
      </c>
      <c r="C159" s="29">
        <f>C163+C164+C165+C166+C167+C168+C169+C170-715300+C172+C173+C175</f>
        <v>63747290.399999999</v>
      </c>
      <c r="D159" s="29">
        <f>D163+D164+D165+D166+D167+D168+D169+D170+D172+D173+D175-715300</f>
        <v>49689333.009999998</v>
      </c>
      <c r="E159" s="31">
        <f>D159/C159</f>
        <v>0.77947364818505294</v>
      </c>
    </row>
    <row r="160" spans="1:5" outlineLevel="1">
      <c r="A160" s="22"/>
      <c r="B160" s="23" t="s">
        <v>558</v>
      </c>
      <c r="C160" s="24">
        <f>C156-C158-C159</f>
        <v>0</v>
      </c>
      <c r="D160" s="24">
        <v>0</v>
      </c>
      <c r="E160" s="33"/>
    </row>
    <row r="161" spans="1:5" ht="42" outlineLevel="2">
      <c r="A161" s="13" t="s">
        <v>207</v>
      </c>
      <c r="B161" s="14" t="s">
        <v>208</v>
      </c>
      <c r="C161" s="15">
        <v>31974400</v>
      </c>
      <c r="D161" s="15">
        <v>21530165.010000002</v>
      </c>
      <c r="E161" s="12">
        <f t="shared" si="25"/>
        <v>0.67335634163580871</v>
      </c>
    </row>
    <row r="162" spans="1:5" ht="22.5" outlineLevel="7">
      <c r="A162" s="16" t="s">
        <v>209</v>
      </c>
      <c r="B162" s="17" t="s">
        <v>210</v>
      </c>
      <c r="C162" s="18">
        <v>402500</v>
      </c>
      <c r="D162" s="18">
        <v>184349.99</v>
      </c>
      <c r="E162" s="19">
        <f t="shared" ref="E162:E171" si="26">D162/C162</f>
        <v>0.45801239751552791</v>
      </c>
    </row>
    <row r="163" spans="1:5" outlineLevel="7">
      <c r="A163" s="16" t="s">
        <v>211</v>
      </c>
      <c r="B163" s="17" t="s">
        <v>212</v>
      </c>
      <c r="C163" s="18">
        <v>4529800</v>
      </c>
      <c r="D163" s="18">
        <v>2934288.04</v>
      </c>
      <c r="E163" s="19">
        <f t="shared" si="26"/>
        <v>0.64777430350125831</v>
      </c>
    </row>
    <row r="164" spans="1:5" ht="22.5" outlineLevel="7">
      <c r="A164" s="16" t="s">
        <v>213</v>
      </c>
      <c r="B164" s="17" t="s">
        <v>214</v>
      </c>
      <c r="C164" s="18">
        <v>1217300</v>
      </c>
      <c r="D164" s="18">
        <v>337562</v>
      </c>
      <c r="E164" s="19">
        <f t="shared" si="26"/>
        <v>0.27730386921876282</v>
      </c>
    </row>
    <row r="165" spans="1:5" ht="33.75" outlineLevel="7">
      <c r="A165" s="16" t="s">
        <v>215</v>
      </c>
      <c r="B165" s="17" t="s">
        <v>216</v>
      </c>
      <c r="C165" s="18">
        <v>23192400</v>
      </c>
      <c r="D165" s="18">
        <v>16898036</v>
      </c>
      <c r="E165" s="19">
        <f t="shared" si="26"/>
        <v>0.72860230075369514</v>
      </c>
    </row>
    <row r="166" spans="1:5" ht="56.25" outlineLevel="7">
      <c r="A166" s="16" t="s">
        <v>217</v>
      </c>
      <c r="B166" s="20" t="s">
        <v>218</v>
      </c>
      <c r="C166" s="18">
        <v>805500</v>
      </c>
      <c r="D166" s="18">
        <v>537106</v>
      </c>
      <c r="E166" s="19">
        <f t="shared" si="26"/>
        <v>0.66679826194909997</v>
      </c>
    </row>
    <row r="167" spans="1:5" ht="56.25" outlineLevel="7">
      <c r="A167" s="16" t="s">
        <v>219</v>
      </c>
      <c r="B167" s="20" t="s">
        <v>220</v>
      </c>
      <c r="C167" s="18">
        <v>150000</v>
      </c>
      <c r="D167" s="18">
        <v>0</v>
      </c>
      <c r="E167" s="19">
        <f t="shared" si="26"/>
        <v>0</v>
      </c>
    </row>
    <row r="168" spans="1:5" ht="33.75" outlineLevel="7">
      <c r="A168" s="16" t="s">
        <v>221</v>
      </c>
      <c r="B168" s="17" t="s">
        <v>222</v>
      </c>
      <c r="C168" s="18">
        <v>600000</v>
      </c>
      <c r="D168" s="18">
        <v>0</v>
      </c>
      <c r="E168" s="19">
        <f t="shared" si="26"/>
        <v>0</v>
      </c>
    </row>
    <row r="169" spans="1:5" ht="101.25" outlineLevel="7">
      <c r="A169" s="16" t="s">
        <v>223</v>
      </c>
      <c r="B169" s="20" t="s">
        <v>224</v>
      </c>
      <c r="C169" s="18">
        <v>985400</v>
      </c>
      <c r="D169" s="18">
        <v>638822.98</v>
      </c>
      <c r="E169" s="19">
        <f t="shared" si="26"/>
        <v>0.64828798457479198</v>
      </c>
    </row>
    <row r="170" spans="1:5" ht="33.75" outlineLevel="7">
      <c r="A170" s="16" t="s">
        <v>225</v>
      </c>
      <c r="B170" s="17" t="s">
        <v>226</v>
      </c>
      <c r="C170" s="18">
        <v>91500</v>
      </c>
      <c r="D170" s="18">
        <v>0</v>
      </c>
      <c r="E170" s="19">
        <f t="shared" si="26"/>
        <v>0</v>
      </c>
    </row>
    <row r="171" spans="1:5" ht="52.5" outlineLevel="2">
      <c r="A171" s="13" t="s">
        <v>227</v>
      </c>
      <c r="B171" s="21" t="s">
        <v>228</v>
      </c>
      <c r="C171" s="15">
        <v>25798390.399999999</v>
      </c>
      <c r="D171" s="15">
        <v>24787550.699999999</v>
      </c>
      <c r="E171" s="12">
        <f t="shared" si="26"/>
        <v>0.96081772217851236</v>
      </c>
    </row>
    <row r="172" spans="1:5" ht="33.75" outlineLevel="7">
      <c r="A172" s="16" t="s">
        <v>229</v>
      </c>
      <c r="B172" s="17" t="s">
        <v>230</v>
      </c>
      <c r="C172" s="18">
        <v>18989004.079999998</v>
      </c>
      <c r="D172" s="18">
        <v>17978164.379999999</v>
      </c>
      <c r="E172" s="19">
        <f t="shared" ref="E172:E174" si="27">D172/C172</f>
        <v>0.9467671029116973</v>
      </c>
    </row>
    <row r="173" spans="1:5" ht="33.75" outlineLevel="7">
      <c r="A173" s="16" t="s">
        <v>231</v>
      </c>
      <c r="B173" s="17" t="s">
        <v>230</v>
      </c>
      <c r="C173" s="18">
        <v>6809386.3200000003</v>
      </c>
      <c r="D173" s="18">
        <v>6809386.3200000003</v>
      </c>
      <c r="E173" s="19">
        <f t="shared" si="27"/>
        <v>1</v>
      </c>
    </row>
    <row r="174" spans="1:5" ht="21" outlineLevel="2">
      <c r="A174" s="13" t="s">
        <v>232</v>
      </c>
      <c r="B174" s="14" t="s">
        <v>233</v>
      </c>
      <c r="C174" s="15">
        <v>7092300</v>
      </c>
      <c r="D174" s="15">
        <v>4271267.29</v>
      </c>
      <c r="E174" s="12">
        <f t="shared" si="27"/>
        <v>0.6022400758569153</v>
      </c>
    </row>
    <row r="175" spans="1:5" outlineLevel="7">
      <c r="A175" s="16" t="s">
        <v>234</v>
      </c>
      <c r="B175" s="17" t="s">
        <v>235</v>
      </c>
      <c r="C175" s="18">
        <v>7092300</v>
      </c>
      <c r="D175" s="18">
        <v>4271267.29</v>
      </c>
      <c r="E175" s="19">
        <f>D175/C175</f>
        <v>0.6022400758569153</v>
      </c>
    </row>
    <row r="176" spans="1:5" ht="32.25">
      <c r="A176" s="40" t="s">
        <v>236</v>
      </c>
      <c r="B176" s="41" t="s">
        <v>237</v>
      </c>
      <c r="C176" s="42">
        <v>10514700</v>
      </c>
      <c r="D176" s="42">
        <v>7457259.4299999997</v>
      </c>
      <c r="E176" s="39">
        <f t="shared" ref="E176:E182" si="28">D176/C176</f>
        <v>0.70922227262784476</v>
      </c>
    </row>
    <row r="177" spans="1:5" ht="21.75" outlineLevel="1">
      <c r="A177" s="40" t="s">
        <v>238</v>
      </c>
      <c r="B177" s="41" t="s">
        <v>239</v>
      </c>
      <c r="C177" s="42">
        <v>8037100</v>
      </c>
      <c r="D177" s="42">
        <v>5779971.9299999997</v>
      </c>
      <c r="E177" s="39">
        <f t="shared" si="28"/>
        <v>0.71916138034863319</v>
      </c>
    </row>
    <row r="178" spans="1:5" outlineLevel="1">
      <c r="A178" s="22"/>
      <c r="B178" s="23" t="s">
        <v>555</v>
      </c>
      <c r="C178" s="24"/>
      <c r="D178" s="24"/>
      <c r="E178" s="26"/>
    </row>
    <row r="179" spans="1:5" outlineLevel="1">
      <c r="A179" s="27"/>
      <c r="B179" s="28" t="s">
        <v>556</v>
      </c>
      <c r="C179" s="29"/>
      <c r="D179" s="29"/>
      <c r="E179" s="31"/>
    </row>
    <row r="180" spans="1:5" outlineLevel="1">
      <c r="A180" s="27"/>
      <c r="B180" s="28" t="s">
        <v>557</v>
      </c>
      <c r="C180" s="29"/>
      <c r="D180" s="29"/>
      <c r="E180" s="33"/>
    </row>
    <row r="181" spans="1:5" outlineLevel="1">
      <c r="A181" s="22"/>
      <c r="B181" s="23" t="s">
        <v>558</v>
      </c>
      <c r="C181" s="24">
        <f>C177-C179-C180</f>
        <v>8037100</v>
      </c>
      <c r="D181" s="24">
        <f>D177-D179-D180</f>
        <v>5779971.9299999997</v>
      </c>
      <c r="E181" s="33">
        <f>D181/C181</f>
        <v>0.71916138034863319</v>
      </c>
    </row>
    <row r="182" spans="1:5" ht="21" outlineLevel="2">
      <c r="A182" s="13" t="s">
        <v>240</v>
      </c>
      <c r="B182" s="14" t="s">
        <v>241</v>
      </c>
      <c r="C182" s="15">
        <v>7332100</v>
      </c>
      <c r="D182" s="15">
        <v>5357642.5999999996</v>
      </c>
      <c r="E182" s="12">
        <f t="shared" si="28"/>
        <v>0.73071051949646071</v>
      </c>
    </row>
    <row r="183" spans="1:5" outlineLevel="7">
      <c r="A183" s="16" t="s">
        <v>242</v>
      </c>
      <c r="B183" s="17" t="s">
        <v>11</v>
      </c>
      <c r="C183" s="18">
        <v>6237100</v>
      </c>
      <c r="D183" s="18">
        <v>4674325</v>
      </c>
      <c r="E183" s="19">
        <f t="shared" ref="E183:E186" si="29">D183/C183</f>
        <v>0.74943884176941211</v>
      </c>
    </row>
    <row r="184" spans="1:5" ht="22.5" outlineLevel="7">
      <c r="A184" s="16" t="s">
        <v>243</v>
      </c>
      <c r="B184" s="17" t="s">
        <v>244</v>
      </c>
      <c r="C184" s="18">
        <v>100000</v>
      </c>
      <c r="D184" s="18">
        <v>0</v>
      </c>
      <c r="E184" s="19">
        <f t="shared" si="29"/>
        <v>0</v>
      </c>
    </row>
    <row r="185" spans="1:5" ht="33.75" outlineLevel="7">
      <c r="A185" s="16" t="s">
        <v>245</v>
      </c>
      <c r="B185" s="17" t="s">
        <v>246</v>
      </c>
      <c r="C185" s="18">
        <v>995000</v>
      </c>
      <c r="D185" s="18">
        <v>683317.6</v>
      </c>
      <c r="E185" s="19">
        <f t="shared" si="29"/>
        <v>0.68675135678391952</v>
      </c>
    </row>
    <row r="186" spans="1:5" outlineLevel="2">
      <c r="A186" s="13" t="s">
        <v>247</v>
      </c>
      <c r="B186" s="14" t="s">
        <v>248</v>
      </c>
      <c r="C186" s="15">
        <v>450000</v>
      </c>
      <c r="D186" s="15">
        <v>281100</v>
      </c>
      <c r="E186" s="12">
        <f t="shared" si="29"/>
        <v>0.6246666666666667</v>
      </c>
    </row>
    <row r="187" spans="1:5" ht="33.75" outlineLevel="7">
      <c r="A187" s="16" t="s">
        <v>249</v>
      </c>
      <c r="B187" s="17" t="s">
        <v>250</v>
      </c>
      <c r="C187" s="18">
        <v>450000</v>
      </c>
      <c r="D187" s="18">
        <v>281100</v>
      </c>
      <c r="E187" s="19">
        <f>D187/C187</f>
        <v>0.6246666666666667</v>
      </c>
    </row>
    <row r="188" spans="1:5" ht="21" outlineLevel="2">
      <c r="A188" s="13" t="s">
        <v>251</v>
      </c>
      <c r="B188" s="14" t="s">
        <v>252</v>
      </c>
      <c r="C188" s="15">
        <v>30000</v>
      </c>
      <c r="D188" s="15">
        <v>0</v>
      </c>
      <c r="E188" s="12">
        <f t="shared" ref="E188" si="30">D188/C188</f>
        <v>0</v>
      </c>
    </row>
    <row r="189" spans="1:5" ht="22.5" outlineLevel="7">
      <c r="A189" s="16" t="s">
        <v>253</v>
      </c>
      <c r="B189" s="17" t="s">
        <v>254</v>
      </c>
      <c r="C189" s="18">
        <v>30000</v>
      </c>
      <c r="D189" s="18">
        <v>0</v>
      </c>
      <c r="E189" s="19">
        <f>D189/C189</f>
        <v>0</v>
      </c>
    </row>
    <row r="190" spans="1:5" outlineLevel="2">
      <c r="A190" s="13" t="s">
        <v>255</v>
      </c>
      <c r="B190" s="14" t="s">
        <v>256</v>
      </c>
      <c r="C190" s="15">
        <v>45000</v>
      </c>
      <c r="D190" s="15">
        <v>0</v>
      </c>
      <c r="E190" s="12">
        <f t="shared" ref="E190" si="31">D190/C190</f>
        <v>0</v>
      </c>
    </row>
    <row r="191" spans="1:5" ht="22.5" outlineLevel="7">
      <c r="A191" s="16" t="s">
        <v>257</v>
      </c>
      <c r="B191" s="17" t="s">
        <v>258</v>
      </c>
      <c r="C191" s="18">
        <v>45000</v>
      </c>
      <c r="D191" s="18">
        <v>0</v>
      </c>
      <c r="E191" s="19">
        <f>D191/C191</f>
        <v>0</v>
      </c>
    </row>
    <row r="192" spans="1:5" ht="21" outlineLevel="2">
      <c r="A192" s="13" t="s">
        <v>259</v>
      </c>
      <c r="B192" s="14" t="s">
        <v>260</v>
      </c>
      <c r="C192" s="15">
        <v>180000</v>
      </c>
      <c r="D192" s="15">
        <v>141229.32999999999</v>
      </c>
      <c r="E192" s="12">
        <f t="shared" ref="E192" si="32">D192/C192</f>
        <v>0.78460738888888881</v>
      </c>
    </row>
    <row r="193" spans="1:5" ht="22.5" outlineLevel="7">
      <c r="A193" s="16" t="s">
        <v>261</v>
      </c>
      <c r="B193" s="17" t="s">
        <v>262</v>
      </c>
      <c r="C193" s="18">
        <v>180000</v>
      </c>
      <c r="D193" s="18">
        <v>141229.32999999999</v>
      </c>
      <c r="E193" s="19">
        <f>D193/C193</f>
        <v>0.78460738888888881</v>
      </c>
    </row>
    <row r="194" spans="1:5" ht="21.75" outlineLevel="1">
      <c r="A194" s="40" t="s">
        <v>263</v>
      </c>
      <c r="B194" s="41" t="s">
        <v>264</v>
      </c>
      <c r="C194" s="42">
        <v>2477600</v>
      </c>
      <c r="D194" s="42">
        <v>1677287.5</v>
      </c>
      <c r="E194" s="39">
        <f t="shared" ref="E194:E199" si="33">D194/C194</f>
        <v>0.67698074749757831</v>
      </c>
    </row>
    <row r="195" spans="1:5" outlineLevel="1">
      <c r="A195" s="22"/>
      <c r="B195" s="23" t="s">
        <v>555</v>
      </c>
      <c r="C195" s="24"/>
      <c r="D195" s="24"/>
      <c r="E195" s="26"/>
    </row>
    <row r="196" spans="1:5" outlineLevel="1">
      <c r="A196" s="27"/>
      <c r="B196" s="28" t="s">
        <v>556</v>
      </c>
      <c r="C196" s="29"/>
      <c r="D196" s="29"/>
      <c r="E196" s="31"/>
    </row>
    <row r="197" spans="1:5" outlineLevel="1">
      <c r="A197" s="27"/>
      <c r="B197" s="28" t="s">
        <v>557</v>
      </c>
      <c r="C197" s="29">
        <f>C201+C204-62100-10360</f>
        <v>724600</v>
      </c>
      <c r="D197" s="29">
        <f>D201+D204-59276.68</f>
        <v>641018.31999999995</v>
      </c>
      <c r="E197" s="31">
        <f>D197/C197</f>
        <v>0.88465128346674016</v>
      </c>
    </row>
    <row r="198" spans="1:5" outlineLevel="1">
      <c r="A198" s="22"/>
      <c r="B198" s="23" t="s">
        <v>558</v>
      </c>
      <c r="C198" s="24">
        <f>C194-C196-C197</f>
        <v>1753000</v>
      </c>
      <c r="D198" s="24">
        <f>D194-D196-D197</f>
        <v>1036269.18</v>
      </c>
      <c r="E198" s="33">
        <f>D198/C198</f>
        <v>0.59114043354249857</v>
      </c>
    </row>
    <row r="199" spans="1:5" outlineLevel="2">
      <c r="A199" s="13" t="s">
        <v>265</v>
      </c>
      <c r="B199" s="14" t="s">
        <v>266</v>
      </c>
      <c r="C199" s="15">
        <v>1030000</v>
      </c>
      <c r="D199" s="15">
        <v>828050.5</v>
      </c>
      <c r="E199" s="12">
        <f t="shared" si="33"/>
        <v>0.8039325242718447</v>
      </c>
    </row>
    <row r="200" spans="1:5" ht="22.5" outlineLevel="7">
      <c r="A200" s="16" t="s">
        <v>267</v>
      </c>
      <c r="B200" s="17" t="s">
        <v>268</v>
      </c>
      <c r="C200" s="18">
        <v>346900</v>
      </c>
      <c r="D200" s="18">
        <v>238777.5</v>
      </c>
      <c r="E200" s="19">
        <f t="shared" ref="E200:E202" si="34">D200/C200</f>
        <v>0.68831795906601323</v>
      </c>
    </row>
    <row r="201" spans="1:5" outlineLevel="7">
      <c r="A201" s="16" t="s">
        <v>270</v>
      </c>
      <c r="B201" s="17" t="s">
        <v>269</v>
      </c>
      <c r="C201" s="18">
        <v>683100</v>
      </c>
      <c r="D201" s="18">
        <v>589273</v>
      </c>
      <c r="E201" s="19">
        <f t="shared" si="34"/>
        <v>0.86264529351485875</v>
      </c>
    </row>
    <row r="202" spans="1:5" ht="21" outlineLevel="2">
      <c r="A202" s="13" t="s">
        <v>271</v>
      </c>
      <c r="B202" s="14" t="s">
        <v>272</v>
      </c>
      <c r="C202" s="15">
        <v>267600</v>
      </c>
      <c r="D202" s="15">
        <v>159347</v>
      </c>
      <c r="E202" s="12">
        <f t="shared" si="34"/>
        <v>0.59546711509715999</v>
      </c>
    </row>
    <row r="203" spans="1:5" ht="22.5" outlineLevel="7">
      <c r="A203" s="16" t="s">
        <v>273</v>
      </c>
      <c r="B203" s="17" t="s">
        <v>274</v>
      </c>
      <c r="C203" s="18">
        <v>153640</v>
      </c>
      <c r="D203" s="18">
        <v>48325</v>
      </c>
      <c r="E203" s="19">
        <f t="shared" ref="E203:E205" si="35">D203/C203</f>
        <v>0.31453397552720647</v>
      </c>
    </row>
    <row r="204" spans="1:5" ht="22.5" outlineLevel="7">
      <c r="A204" s="16" t="s">
        <v>276</v>
      </c>
      <c r="B204" s="17" t="s">
        <v>275</v>
      </c>
      <c r="C204" s="18">
        <v>113960</v>
      </c>
      <c r="D204" s="18">
        <v>111022</v>
      </c>
      <c r="E204" s="19">
        <f t="shared" si="35"/>
        <v>0.97421902421902418</v>
      </c>
    </row>
    <row r="205" spans="1:5" outlineLevel="2">
      <c r="A205" s="13" t="s">
        <v>277</v>
      </c>
      <c r="B205" s="14" t="s">
        <v>278</v>
      </c>
      <c r="C205" s="15">
        <v>395000</v>
      </c>
      <c r="D205" s="15">
        <v>9890</v>
      </c>
      <c r="E205" s="12">
        <f t="shared" si="35"/>
        <v>2.5037974683544306E-2</v>
      </c>
    </row>
    <row r="206" spans="1:5" outlineLevel="7">
      <c r="A206" s="16" t="s">
        <v>279</v>
      </c>
      <c r="B206" s="17" t="s">
        <v>280</v>
      </c>
      <c r="C206" s="18">
        <v>395000</v>
      </c>
      <c r="D206" s="18">
        <v>9890</v>
      </c>
      <c r="E206" s="19">
        <f>D206/C206</f>
        <v>2.5037974683544306E-2</v>
      </c>
    </row>
    <row r="207" spans="1:5" outlineLevel="2">
      <c r="A207" s="13" t="s">
        <v>281</v>
      </c>
      <c r="B207" s="14" t="s">
        <v>282</v>
      </c>
      <c r="C207" s="15">
        <v>15000</v>
      </c>
      <c r="D207" s="15">
        <v>0</v>
      </c>
      <c r="E207" s="12">
        <f t="shared" ref="E207" si="36">D207/C207</f>
        <v>0</v>
      </c>
    </row>
    <row r="208" spans="1:5" ht="22.5" outlineLevel="7">
      <c r="A208" s="16" t="s">
        <v>283</v>
      </c>
      <c r="B208" s="17" t="s">
        <v>284</v>
      </c>
      <c r="C208" s="18">
        <v>15000</v>
      </c>
      <c r="D208" s="18">
        <v>0</v>
      </c>
      <c r="E208" s="19">
        <f>D208/C208</f>
        <v>0</v>
      </c>
    </row>
    <row r="209" spans="1:5" ht="21" outlineLevel="2">
      <c r="A209" s="13" t="s">
        <v>285</v>
      </c>
      <c r="B209" s="14" t="s">
        <v>286</v>
      </c>
      <c r="C209" s="15">
        <v>80000</v>
      </c>
      <c r="D209" s="15">
        <v>0</v>
      </c>
      <c r="E209" s="12">
        <f t="shared" ref="E209" si="37">D209/C209</f>
        <v>0</v>
      </c>
    </row>
    <row r="210" spans="1:5" ht="22.5" outlineLevel="7">
      <c r="A210" s="16" t="s">
        <v>287</v>
      </c>
      <c r="B210" s="17" t="s">
        <v>288</v>
      </c>
      <c r="C210" s="18">
        <v>80000</v>
      </c>
      <c r="D210" s="18">
        <v>0</v>
      </c>
      <c r="E210" s="19">
        <f>D210/C210</f>
        <v>0</v>
      </c>
    </row>
    <row r="211" spans="1:5" ht="21" outlineLevel="2">
      <c r="A211" s="13" t="s">
        <v>289</v>
      </c>
      <c r="B211" s="14" t="s">
        <v>128</v>
      </c>
      <c r="C211" s="15">
        <v>690000</v>
      </c>
      <c r="D211" s="15">
        <v>680000</v>
      </c>
      <c r="E211" s="12">
        <f t="shared" ref="E211" si="38">D211/C211</f>
        <v>0.98550724637681164</v>
      </c>
    </row>
    <row r="212" spans="1:5" ht="22.5" outlineLevel="7">
      <c r="A212" s="16" t="s">
        <v>290</v>
      </c>
      <c r="B212" s="17" t="s">
        <v>291</v>
      </c>
      <c r="C212" s="18">
        <v>690000</v>
      </c>
      <c r="D212" s="18">
        <v>680000</v>
      </c>
      <c r="E212" s="19">
        <f>D212/C212</f>
        <v>0.98550724637681164</v>
      </c>
    </row>
    <row r="213" spans="1:5" ht="21">
      <c r="A213" s="36" t="s">
        <v>292</v>
      </c>
      <c r="B213" s="37" t="s">
        <v>293</v>
      </c>
      <c r="C213" s="38">
        <v>149846453.34</v>
      </c>
      <c r="D213" s="38">
        <v>108409123.20999999</v>
      </c>
      <c r="E213" s="39">
        <f t="shared" ref="E213:E219" si="39">D213/C213</f>
        <v>0.72346806209701109</v>
      </c>
    </row>
    <row r="214" spans="1:5" outlineLevel="1">
      <c r="A214" s="36" t="s">
        <v>294</v>
      </c>
      <c r="B214" s="37" t="s">
        <v>295</v>
      </c>
      <c r="C214" s="38">
        <v>31740268.690000001</v>
      </c>
      <c r="D214" s="38">
        <v>21726409.039999999</v>
      </c>
      <c r="E214" s="39">
        <f t="shared" si="39"/>
        <v>0.68450614744937743</v>
      </c>
    </row>
    <row r="215" spans="1:5" outlineLevel="1">
      <c r="A215" s="22"/>
      <c r="B215" s="23" t="s">
        <v>555</v>
      </c>
      <c r="C215" s="24"/>
      <c r="D215" s="24"/>
      <c r="E215" s="26"/>
    </row>
    <row r="216" spans="1:5" outlineLevel="1">
      <c r="A216" s="27"/>
      <c r="B216" s="28" t="s">
        <v>556</v>
      </c>
      <c r="C216" s="29">
        <v>37662.5</v>
      </c>
      <c r="D216" s="29">
        <v>37662.5</v>
      </c>
      <c r="E216" s="31"/>
    </row>
    <row r="217" spans="1:5" outlineLevel="1">
      <c r="A217" s="27"/>
      <c r="B217" s="28" t="s">
        <v>557</v>
      </c>
      <c r="C217" s="29">
        <f>C224+C225+C226-C216-5957100-277804.2-33477.77</f>
        <v>7627837.4999999991</v>
      </c>
      <c r="D217" s="29">
        <f>263637.5+3268071.04+2098845</f>
        <v>5630553.54</v>
      </c>
      <c r="E217" s="31">
        <f>D217/C217</f>
        <v>0.73815855935578079</v>
      </c>
    </row>
    <row r="218" spans="1:5" outlineLevel="1">
      <c r="A218" s="22"/>
      <c r="B218" s="23" t="s">
        <v>558</v>
      </c>
      <c r="C218" s="24">
        <f>C214-C216-C217</f>
        <v>24074768.690000001</v>
      </c>
      <c r="D218" s="24">
        <f>D214-D216-D217</f>
        <v>16058193</v>
      </c>
      <c r="E218" s="33">
        <f>D218/C218</f>
        <v>0.66701338678573197</v>
      </c>
    </row>
    <row r="219" spans="1:5" outlineLevel="2">
      <c r="A219" s="13" t="s">
        <v>296</v>
      </c>
      <c r="B219" s="14" t="s">
        <v>297</v>
      </c>
      <c r="C219" s="15">
        <v>31740268.690000001</v>
      </c>
      <c r="D219" s="15">
        <v>21726409.039999999</v>
      </c>
      <c r="E219" s="12">
        <f t="shared" si="39"/>
        <v>0.68450614744937743</v>
      </c>
    </row>
    <row r="220" spans="1:5" outlineLevel="7">
      <c r="A220" s="16" t="s">
        <v>298</v>
      </c>
      <c r="B220" s="17" t="s">
        <v>9</v>
      </c>
      <c r="C220" s="18">
        <v>17138914.489999998</v>
      </c>
      <c r="D220" s="18">
        <v>12286666.939999999</v>
      </c>
      <c r="E220" s="19">
        <f t="shared" ref="E220:E232" si="40">D220/C220</f>
        <v>0.71688711365990376</v>
      </c>
    </row>
    <row r="221" spans="1:5" outlineLevel="7">
      <c r="A221" s="16" t="s">
        <v>299</v>
      </c>
      <c r="B221" s="17" t="s">
        <v>300</v>
      </c>
      <c r="C221" s="18">
        <v>400000</v>
      </c>
      <c r="D221" s="18">
        <v>0</v>
      </c>
      <c r="E221" s="19">
        <f t="shared" si="40"/>
        <v>0</v>
      </c>
    </row>
    <row r="222" spans="1:5" outlineLevel="7">
      <c r="A222" s="16" t="s">
        <v>301</v>
      </c>
      <c r="B222" s="17" t="s">
        <v>302</v>
      </c>
      <c r="C222" s="18">
        <v>98472.23</v>
      </c>
      <c r="D222" s="18">
        <v>98472.23</v>
      </c>
      <c r="E222" s="19">
        <f t="shared" si="40"/>
        <v>1</v>
      </c>
    </row>
    <row r="223" spans="1:5" outlineLevel="7">
      <c r="A223" s="16" t="s">
        <v>303</v>
      </c>
      <c r="B223" s="17" t="s">
        <v>304</v>
      </c>
      <c r="C223" s="18">
        <v>169000</v>
      </c>
      <c r="D223" s="18">
        <v>157000</v>
      </c>
      <c r="E223" s="19">
        <f t="shared" si="40"/>
        <v>0.92899408284023666</v>
      </c>
    </row>
    <row r="224" spans="1:5" ht="22.5" outlineLevel="7">
      <c r="A224" s="16" t="s">
        <v>307</v>
      </c>
      <c r="B224" s="17" t="s">
        <v>308</v>
      </c>
      <c r="C224" s="18">
        <v>334777.77</v>
      </c>
      <c r="D224" s="18">
        <v>334777.77</v>
      </c>
      <c r="E224" s="19">
        <f t="shared" si="40"/>
        <v>1</v>
      </c>
    </row>
    <row r="225" spans="1:5" ht="22.5" outlineLevel="7">
      <c r="A225" s="16" t="s">
        <v>309</v>
      </c>
      <c r="B225" s="17" t="s">
        <v>305</v>
      </c>
      <c r="C225" s="18">
        <v>10821300</v>
      </c>
      <c r="D225" s="18">
        <v>6517442.0999999996</v>
      </c>
      <c r="E225" s="19">
        <f t="shared" si="40"/>
        <v>0.60227903301821406</v>
      </c>
    </row>
    <row r="226" spans="1:5" outlineLevel="7">
      <c r="A226" s="16" t="s">
        <v>310</v>
      </c>
      <c r="B226" s="17" t="s">
        <v>306</v>
      </c>
      <c r="C226" s="18">
        <v>2777804.2</v>
      </c>
      <c r="D226" s="18">
        <v>2332050</v>
      </c>
      <c r="E226" s="19">
        <f t="shared" si="40"/>
        <v>0.83953001439050301</v>
      </c>
    </row>
    <row r="227" spans="1:5" outlineLevel="1">
      <c r="A227" s="36" t="s">
        <v>311</v>
      </c>
      <c r="B227" s="37" t="s">
        <v>312</v>
      </c>
      <c r="C227" s="38">
        <v>106901264.84</v>
      </c>
      <c r="D227" s="38">
        <v>78540445.799999997</v>
      </c>
      <c r="E227" s="39">
        <f t="shared" si="40"/>
        <v>0.73470080936415605</v>
      </c>
    </row>
    <row r="228" spans="1:5" outlineLevel="1">
      <c r="A228" s="22"/>
      <c r="B228" s="23" t="s">
        <v>555</v>
      </c>
      <c r="C228" s="24"/>
      <c r="D228" s="24"/>
      <c r="E228" s="26"/>
    </row>
    <row r="229" spans="1:5" outlineLevel="1">
      <c r="A229" s="27"/>
      <c r="B229" s="28" t="s">
        <v>556</v>
      </c>
      <c r="C229" s="29"/>
      <c r="D229" s="29"/>
      <c r="E229" s="31"/>
    </row>
    <row r="230" spans="1:5" outlineLevel="1">
      <c r="A230" s="27"/>
      <c r="B230" s="28" t="s">
        <v>557</v>
      </c>
      <c r="C230" s="29">
        <v>380000</v>
      </c>
      <c r="D230" s="29">
        <v>354250</v>
      </c>
      <c r="E230" s="31">
        <f>D230/C230</f>
        <v>0.93223684210526314</v>
      </c>
    </row>
    <row r="231" spans="1:5" outlineLevel="1">
      <c r="A231" s="22"/>
      <c r="B231" s="23" t="s">
        <v>558</v>
      </c>
      <c r="C231" s="24">
        <f>C227-C229-C230</f>
        <v>106521264.84</v>
      </c>
      <c r="D231" s="24">
        <f>D227-D229-D230</f>
        <v>78186195.799999997</v>
      </c>
      <c r="E231" s="33">
        <f>D231/C231</f>
        <v>0.7339961266648436</v>
      </c>
    </row>
    <row r="232" spans="1:5" ht="21" outlineLevel="2">
      <c r="A232" s="13" t="s">
        <v>313</v>
      </c>
      <c r="B232" s="14" t="s">
        <v>61</v>
      </c>
      <c r="C232" s="15">
        <v>106373551</v>
      </c>
      <c r="D232" s="15">
        <v>78146549</v>
      </c>
      <c r="E232" s="12">
        <f t="shared" si="40"/>
        <v>0.73464266507376441</v>
      </c>
    </row>
    <row r="233" spans="1:5" outlineLevel="7">
      <c r="A233" s="16" t="s">
        <v>314</v>
      </c>
      <c r="B233" s="17" t="s">
        <v>315</v>
      </c>
      <c r="C233" s="18">
        <v>106091551</v>
      </c>
      <c r="D233" s="18">
        <v>78074549</v>
      </c>
      <c r="E233" s="19">
        <f t="shared" ref="E233:E235" si="41">D233/C233</f>
        <v>0.73591674609413527</v>
      </c>
    </row>
    <row r="234" spans="1:5" ht="22.5" outlineLevel="7">
      <c r="A234" s="16" t="s">
        <v>316</v>
      </c>
      <c r="B234" s="17" t="s">
        <v>95</v>
      </c>
      <c r="C234" s="18">
        <v>282000</v>
      </c>
      <c r="D234" s="18">
        <v>72000</v>
      </c>
      <c r="E234" s="19">
        <f t="shared" si="41"/>
        <v>0.25531914893617019</v>
      </c>
    </row>
    <row r="235" spans="1:5" outlineLevel="2">
      <c r="A235" s="13" t="s">
        <v>317</v>
      </c>
      <c r="B235" s="14" t="s">
        <v>318</v>
      </c>
      <c r="C235" s="15">
        <v>422222.35</v>
      </c>
      <c r="D235" s="15">
        <v>393896.8</v>
      </c>
      <c r="E235" s="12">
        <f t="shared" si="41"/>
        <v>0.93291319135521844</v>
      </c>
    </row>
    <row r="236" spans="1:5" ht="33.75" outlineLevel="7">
      <c r="A236" s="16" t="s">
        <v>320</v>
      </c>
      <c r="B236" s="17" t="s">
        <v>319</v>
      </c>
      <c r="C236" s="18">
        <v>422222.35</v>
      </c>
      <c r="D236" s="18">
        <v>393896.8</v>
      </c>
      <c r="E236" s="19">
        <f>D236/C236</f>
        <v>0.93291319135521844</v>
      </c>
    </row>
    <row r="237" spans="1:5" ht="21" outlineLevel="2">
      <c r="A237" s="13" t="s">
        <v>321</v>
      </c>
      <c r="B237" s="14" t="s">
        <v>322</v>
      </c>
      <c r="C237" s="15">
        <v>105491.49</v>
      </c>
      <c r="D237" s="15">
        <v>0</v>
      </c>
      <c r="E237" s="12">
        <f t="shared" ref="E237" si="42">D237/C237</f>
        <v>0</v>
      </c>
    </row>
    <row r="238" spans="1:5" ht="22.5" outlineLevel="7">
      <c r="A238" s="16" t="s">
        <v>323</v>
      </c>
      <c r="B238" s="17" t="s">
        <v>324</v>
      </c>
      <c r="C238" s="18">
        <v>105491.49</v>
      </c>
      <c r="D238" s="18">
        <v>0</v>
      </c>
      <c r="E238" s="19">
        <f>D238/C238</f>
        <v>0</v>
      </c>
    </row>
    <row r="239" spans="1:5" ht="21.75" outlineLevel="1">
      <c r="A239" s="40" t="s">
        <v>325</v>
      </c>
      <c r="B239" s="41" t="s">
        <v>326</v>
      </c>
      <c r="C239" s="42">
        <v>5427773.4500000002</v>
      </c>
      <c r="D239" s="42">
        <v>4035920.2</v>
      </c>
      <c r="E239" s="39">
        <f t="shared" ref="E239:E244" si="43">D239/C239</f>
        <v>0.74356828581340295</v>
      </c>
    </row>
    <row r="240" spans="1:5" outlineLevel="1">
      <c r="A240" s="22"/>
      <c r="B240" s="23" t="s">
        <v>555</v>
      </c>
      <c r="C240" s="24"/>
      <c r="D240" s="24"/>
      <c r="E240" s="26"/>
    </row>
    <row r="241" spans="1:5" outlineLevel="1">
      <c r="A241" s="27"/>
      <c r="B241" s="28" t="s">
        <v>556</v>
      </c>
      <c r="C241" s="29"/>
      <c r="D241" s="29"/>
      <c r="E241" s="31"/>
    </row>
    <row r="242" spans="1:5" outlineLevel="1">
      <c r="A242" s="27"/>
      <c r="B242" s="28" t="s">
        <v>557</v>
      </c>
      <c r="C242" s="29">
        <f>337700+499000</f>
        <v>836700</v>
      </c>
      <c r="D242" s="29">
        <f>274794.82+218200</f>
        <v>492994.82</v>
      </c>
      <c r="E242" s="31">
        <f>D242/C242</f>
        <v>0.58921336201744956</v>
      </c>
    </row>
    <row r="243" spans="1:5" outlineLevel="1">
      <c r="A243" s="22"/>
      <c r="B243" s="23" t="s">
        <v>558</v>
      </c>
      <c r="C243" s="24">
        <f>C239-C241-C242</f>
        <v>4591073.45</v>
      </c>
      <c r="D243" s="24">
        <f>D239-D241-D242</f>
        <v>3542925.3800000004</v>
      </c>
      <c r="E243" s="33">
        <f>D243/C243</f>
        <v>0.77169869281877868</v>
      </c>
    </row>
    <row r="244" spans="1:5" outlineLevel="2">
      <c r="A244" s="13" t="s">
        <v>327</v>
      </c>
      <c r="B244" s="14" t="s">
        <v>328</v>
      </c>
      <c r="C244" s="15">
        <v>4498073.96</v>
      </c>
      <c r="D244" s="15">
        <v>3481125.89</v>
      </c>
      <c r="E244" s="12">
        <f t="shared" si="43"/>
        <v>0.77391477351341731</v>
      </c>
    </row>
    <row r="245" spans="1:5" outlineLevel="7">
      <c r="A245" s="16" t="s">
        <v>329</v>
      </c>
      <c r="B245" s="17" t="s">
        <v>330</v>
      </c>
      <c r="C245" s="18">
        <v>206000</v>
      </c>
      <c r="D245" s="18">
        <v>170000</v>
      </c>
      <c r="E245" s="19">
        <f t="shared" ref="E245:E249" si="44">D245/C245</f>
        <v>0.82524271844660191</v>
      </c>
    </row>
    <row r="246" spans="1:5" ht="22.5" outlineLevel="7">
      <c r="A246" s="16" t="s">
        <v>331</v>
      </c>
      <c r="B246" s="17" t="s">
        <v>332</v>
      </c>
      <c r="C246" s="18">
        <v>2889373.96</v>
      </c>
      <c r="D246" s="18">
        <v>2228405.87</v>
      </c>
      <c r="E246" s="19">
        <f t="shared" si="44"/>
        <v>0.77124176408096379</v>
      </c>
    </row>
    <row r="247" spans="1:5" outlineLevel="7">
      <c r="A247" s="16" t="s">
        <v>333</v>
      </c>
      <c r="B247" s="17" t="s">
        <v>334</v>
      </c>
      <c r="C247" s="18">
        <v>1298700</v>
      </c>
      <c r="D247" s="18">
        <v>978720.02</v>
      </c>
      <c r="E247" s="19">
        <f t="shared" si="44"/>
        <v>0.75361516901516901</v>
      </c>
    </row>
    <row r="248" spans="1:5" ht="22.5" outlineLevel="7">
      <c r="A248" s="16" t="s">
        <v>335</v>
      </c>
      <c r="B248" s="17" t="s">
        <v>336</v>
      </c>
      <c r="C248" s="18">
        <v>104000</v>
      </c>
      <c r="D248" s="18">
        <v>104000</v>
      </c>
      <c r="E248" s="19">
        <f t="shared" si="44"/>
        <v>1</v>
      </c>
    </row>
    <row r="249" spans="1:5" outlineLevel="2">
      <c r="A249" s="13" t="s">
        <v>337</v>
      </c>
      <c r="B249" s="14" t="s">
        <v>318</v>
      </c>
      <c r="C249" s="15">
        <v>929699.49</v>
      </c>
      <c r="D249" s="15">
        <v>554794.31000000006</v>
      </c>
      <c r="E249" s="12">
        <f t="shared" si="44"/>
        <v>0.59674584741355519</v>
      </c>
    </row>
    <row r="250" spans="1:5" outlineLevel="7">
      <c r="A250" s="16" t="s">
        <v>340</v>
      </c>
      <c r="B250" s="17" t="s">
        <v>338</v>
      </c>
      <c r="C250" s="18">
        <v>375255.18</v>
      </c>
      <c r="D250" s="18">
        <v>312350</v>
      </c>
      <c r="E250" s="19">
        <f t="shared" ref="E250:E257" si="45">D250/C250</f>
        <v>0.83236692428869341</v>
      </c>
    </row>
    <row r="251" spans="1:5" ht="22.5" outlineLevel="7">
      <c r="A251" s="16" t="s">
        <v>341</v>
      </c>
      <c r="B251" s="17" t="s">
        <v>339</v>
      </c>
      <c r="C251" s="18">
        <v>554444.31000000006</v>
      </c>
      <c r="D251" s="18">
        <v>242444.31</v>
      </c>
      <c r="E251" s="19">
        <f t="shared" si="45"/>
        <v>0.43727441264569922</v>
      </c>
    </row>
    <row r="252" spans="1:5" outlineLevel="1">
      <c r="A252" s="36" t="s">
        <v>342</v>
      </c>
      <c r="B252" s="37" t="s">
        <v>343</v>
      </c>
      <c r="C252" s="38">
        <v>1979904</v>
      </c>
      <c r="D252" s="38">
        <v>1470272.84</v>
      </c>
      <c r="E252" s="39">
        <f t="shared" si="45"/>
        <v>0.74259804515774508</v>
      </c>
    </row>
    <row r="253" spans="1:5" outlineLevel="1">
      <c r="A253" s="22"/>
      <c r="B253" s="23" t="s">
        <v>555</v>
      </c>
      <c r="C253" s="24"/>
      <c r="D253" s="24"/>
      <c r="E253" s="26"/>
    </row>
    <row r="254" spans="1:5" outlineLevel="1">
      <c r="A254" s="27"/>
      <c r="B254" s="28" t="s">
        <v>556</v>
      </c>
      <c r="C254" s="29"/>
      <c r="D254" s="29"/>
      <c r="E254" s="31"/>
    </row>
    <row r="255" spans="1:5" outlineLevel="1">
      <c r="A255" s="27"/>
      <c r="B255" s="28" t="s">
        <v>557</v>
      </c>
      <c r="C255" s="29"/>
      <c r="D255" s="29"/>
      <c r="E255" s="31"/>
    </row>
    <row r="256" spans="1:5" outlineLevel="1">
      <c r="A256" s="22"/>
      <c r="B256" s="23" t="s">
        <v>558</v>
      </c>
      <c r="C256" s="24">
        <f>C252-C254-C255</f>
        <v>1979904</v>
      </c>
      <c r="D256" s="24">
        <f>D252-D254-D255</f>
        <v>1470272.84</v>
      </c>
      <c r="E256" s="33">
        <f>D256/C256</f>
        <v>0.74259804515774508</v>
      </c>
    </row>
    <row r="257" spans="1:5" ht="21" outlineLevel="2">
      <c r="A257" s="13" t="s">
        <v>344</v>
      </c>
      <c r="B257" s="14" t="s">
        <v>345</v>
      </c>
      <c r="C257" s="15">
        <v>1979904</v>
      </c>
      <c r="D257" s="15">
        <v>1470272.84</v>
      </c>
      <c r="E257" s="12">
        <f t="shared" si="45"/>
        <v>0.74259804515774508</v>
      </c>
    </row>
    <row r="258" spans="1:5" outlineLevel="7">
      <c r="A258" s="16" t="s">
        <v>346</v>
      </c>
      <c r="B258" s="17" t="s">
        <v>347</v>
      </c>
      <c r="C258" s="18">
        <v>365904</v>
      </c>
      <c r="D258" s="18">
        <v>274428</v>
      </c>
      <c r="E258" s="19">
        <f t="shared" ref="E258:E266" si="46">D258/C258</f>
        <v>0.75</v>
      </c>
    </row>
    <row r="259" spans="1:5" ht="22.5" outlineLevel="7">
      <c r="A259" s="16" t="s">
        <v>348</v>
      </c>
      <c r="B259" s="17" t="s">
        <v>349</v>
      </c>
      <c r="C259" s="18">
        <v>1067400</v>
      </c>
      <c r="D259" s="18">
        <v>752344.84</v>
      </c>
      <c r="E259" s="19">
        <f t="shared" si="46"/>
        <v>0.70483871088626571</v>
      </c>
    </row>
    <row r="260" spans="1:5" ht="22.5" outlineLevel="7">
      <c r="A260" s="16" t="s">
        <v>350</v>
      </c>
      <c r="B260" s="17" t="s">
        <v>351</v>
      </c>
      <c r="C260" s="18">
        <v>546600</v>
      </c>
      <c r="D260" s="18">
        <v>443500</v>
      </c>
      <c r="E260" s="19">
        <f t="shared" si="46"/>
        <v>0.81137943651664834</v>
      </c>
    </row>
    <row r="261" spans="1:5" ht="21.75" outlineLevel="1">
      <c r="A261" s="40" t="s">
        <v>352</v>
      </c>
      <c r="B261" s="41" t="s">
        <v>353</v>
      </c>
      <c r="C261" s="42">
        <v>3797242.36</v>
      </c>
      <c r="D261" s="42">
        <v>2636075.33</v>
      </c>
      <c r="E261" s="39">
        <f t="shared" si="46"/>
        <v>0.69420781716972102</v>
      </c>
    </row>
    <row r="262" spans="1:5" outlineLevel="1">
      <c r="A262" s="22"/>
      <c r="B262" s="23" t="s">
        <v>555</v>
      </c>
      <c r="C262" s="24"/>
      <c r="D262" s="24"/>
      <c r="E262" s="26"/>
    </row>
    <row r="263" spans="1:5" outlineLevel="1">
      <c r="A263" s="27"/>
      <c r="B263" s="28" t="s">
        <v>556</v>
      </c>
      <c r="C263" s="29"/>
      <c r="D263" s="29"/>
      <c r="E263" s="31"/>
    </row>
    <row r="264" spans="1:5" outlineLevel="1">
      <c r="A264" s="27"/>
      <c r="B264" s="28" t="s">
        <v>557</v>
      </c>
      <c r="C264" s="29"/>
      <c r="D264" s="29"/>
      <c r="E264" s="31"/>
    </row>
    <row r="265" spans="1:5" outlineLevel="1">
      <c r="A265" s="22"/>
      <c r="B265" s="23" t="s">
        <v>558</v>
      </c>
      <c r="C265" s="24">
        <f>C261-C263-C264</f>
        <v>3797242.36</v>
      </c>
      <c r="D265" s="24">
        <f>D261-D263-D264</f>
        <v>2636075.33</v>
      </c>
      <c r="E265" s="33">
        <f>D265/C265</f>
        <v>0.69420781716972102</v>
      </c>
    </row>
    <row r="266" spans="1:5" ht="21" outlineLevel="2">
      <c r="A266" s="13" t="s">
        <v>354</v>
      </c>
      <c r="B266" s="14" t="s">
        <v>355</v>
      </c>
      <c r="C266" s="15">
        <v>3797242.36</v>
      </c>
      <c r="D266" s="15">
        <v>2636075.33</v>
      </c>
      <c r="E266" s="12">
        <f t="shared" si="46"/>
        <v>0.69420781716972102</v>
      </c>
    </row>
    <row r="267" spans="1:5" outlineLevel="7">
      <c r="A267" s="16" t="s">
        <v>356</v>
      </c>
      <c r="B267" s="17" t="s">
        <v>357</v>
      </c>
      <c r="C267" s="18">
        <v>2232400.3199999998</v>
      </c>
      <c r="D267" s="18">
        <v>1701180.12</v>
      </c>
      <c r="E267" s="19">
        <f t="shared" ref="E267:E276" si="47">D267/C267</f>
        <v>0.76204079741396935</v>
      </c>
    </row>
    <row r="268" spans="1:5" ht="22.5" outlineLevel="7">
      <c r="A268" s="16" t="s">
        <v>358</v>
      </c>
      <c r="B268" s="17" t="s">
        <v>359</v>
      </c>
      <c r="C268" s="18">
        <v>518488.64</v>
      </c>
      <c r="D268" s="18">
        <v>275573.84999999998</v>
      </c>
      <c r="E268" s="19">
        <f t="shared" si="47"/>
        <v>0.53149447980191034</v>
      </c>
    </row>
    <row r="269" spans="1:5" outlineLevel="7">
      <c r="A269" s="16" t="s">
        <v>360</v>
      </c>
      <c r="B269" s="17" t="s">
        <v>361</v>
      </c>
      <c r="C269" s="18">
        <v>670639.4</v>
      </c>
      <c r="D269" s="18">
        <v>384428.58</v>
      </c>
      <c r="E269" s="19">
        <f t="shared" si="47"/>
        <v>0.57322695326281159</v>
      </c>
    </row>
    <row r="270" spans="1:5" ht="33.75" outlineLevel="7">
      <c r="A270" s="16" t="s">
        <v>362</v>
      </c>
      <c r="B270" s="17" t="s">
        <v>363</v>
      </c>
      <c r="C270" s="18">
        <v>375714</v>
      </c>
      <c r="D270" s="18">
        <v>274892.78000000003</v>
      </c>
      <c r="E270" s="19">
        <f t="shared" si="47"/>
        <v>0.7316543434633791</v>
      </c>
    </row>
    <row r="271" spans="1:5" ht="21.75">
      <c r="A271" s="40" t="s">
        <v>364</v>
      </c>
      <c r="B271" s="41" t="s">
        <v>365</v>
      </c>
      <c r="C271" s="42">
        <v>14260135.869999999</v>
      </c>
      <c r="D271" s="42">
        <v>621966.39</v>
      </c>
      <c r="E271" s="39">
        <f t="shared" si="47"/>
        <v>4.3615740808506061E-2</v>
      </c>
    </row>
    <row r="272" spans="1:5">
      <c r="A272" s="22"/>
      <c r="B272" s="23" t="s">
        <v>555</v>
      </c>
      <c r="C272" s="24"/>
      <c r="D272" s="24"/>
      <c r="E272" s="26"/>
    </row>
    <row r="273" spans="1:5">
      <c r="A273" s="27"/>
      <c r="B273" s="28" t="s">
        <v>556</v>
      </c>
      <c r="C273" s="29"/>
      <c r="D273" s="29"/>
      <c r="E273" s="31"/>
    </row>
    <row r="274" spans="1:5">
      <c r="A274" s="27"/>
      <c r="B274" s="28" t="s">
        <v>557</v>
      </c>
      <c r="C274" s="29"/>
      <c r="D274" s="29"/>
      <c r="E274" s="31"/>
    </row>
    <row r="275" spans="1:5">
      <c r="A275" s="22"/>
      <c r="B275" s="23" t="s">
        <v>558</v>
      </c>
      <c r="C275" s="24">
        <f>C271-C273-C274</f>
        <v>14260135.869999999</v>
      </c>
      <c r="D275" s="24">
        <f>D271-D273-D274</f>
        <v>621966.39</v>
      </c>
      <c r="E275" s="33">
        <f>D275/C275</f>
        <v>4.3615740808506061E-2</v>
      </c>
    </row>
    <row r="276" spans="1:5" ht="21" outlineLevel="1">
      <c r="A276" s="13" t="s">
        <v>366</v>
      </c>
      <c r="B276" s="14" t="s">
        <v>367</v>
      </c>
      <c r="C276" s="15">
        <v>381856.61</v>
      </c>
      <c r="D276" s="15">
        <v>120147.12</v>
      </c>
      <c r="E276" s="12">
        <f t="shared" si="47"/>
        <v>0.31463936161796441</v>
      </c>
    </row>
    <row r="277" spans="1:5" ht="22.5" outlineLevel="7">
      <c r="A277" s="16" t="s">
        <v>368</v>
      </c>
      <c r="B277" s="17" t="s">
        <v>369</v>
      </c>
      <c r="C277" s="18">
        <v>261709.48</v>
      </c>
      <c r="D277" s="18">
        <v>0</v>
      </c>
      <c r="E277" s="19">
        <f t="shared" ref="E277:E279" si="48">D277/C277</f>
        <v>0</v>
      </c>
    </row>
    <row r="278" spans="1:5" ht="22.5" outlineLevel="7">
      <c r="A278" s="16" t="s">
        <v>370</v>
      </c>
      <c r="B278" s="17" t="s">
        <v>371</v>
      </c>
      <c r="C278" s="18">
        <v>120147.13</v>
      </c>
      <c r="D278" s="18">
        <v>120147.12</v>
      </c>
      <c r="E278" s="19">
        <f t="shared" si="48"/>
        <v>0.99999991676871502</v>
      </c>
    </row>
    <row r="279" spans="1:5" ht="31.5" outlineLevel="1">
      <c r="A279" s="13" t="s">
        <v>372</v>
      </c>
      <c r="B279" s="14" t="s">
        <v>373</v>
      </c>
      <c r="C279" s="15">
        <v>470000</v>
      </c>
      <c r="D279" s="15">
        <v>0</v>
      </c>
      <c r="E279" s="12">
        <f t="shared" si="48"/>
        <v>0</v>
      </c>
    </row>
    <row r="280" spans="1:5" ht="22.5" outlineLevel="7">
      <c r="A280" s="16" t="s">
        <v>374</v>
      </c>
      <c r="B280" s="17" t="s">
        <v>375</v>
      </c>
      <c r="C280" s="18">
        <v>470000</v>
      </c>
      <c r="D280" s="18">
        <v>0</v>
      </c>
      <c r="E280" s="19">
        <f>D280/C280</f>
        <v>0</v>
      </c>
    </row>
    <row r="281" spans="1:5" ht="31.5" outlineLevel="1">
      <c r="A281" s="13" t="s">
        <v>376</v>
      </c>
      <c r="B281" s="14" t="s">
        <v>377</v>
      </c>
      <c r="C281" s="15">
        <v>929000</v>
      </c>
      <c r="D281" s="15">
        <v>0</v>
      </c>
      <c r="E281" s="12">
        <f t="shared" ref="E281" si="49">D281/C281</f>
        <v>0</v>
      </c>
    </row>
    <row r="282" spans="1:5" ht="22.5" outlineLevel="7">
      <c r="A282" s="16" t="s">
        <v>378</v>
      </c>
      <c r="B282" s="17" t="s">
        <v>379</v>
      </c>
      <c r="C282" s="18">
        <v>929000</v>
      </c>
      <c r="D282" s="18">
        <v>0</v>
      </c>
      <c r="E282" s="19">
        <f>D282/C282</f>
        <v>0</v>
      </c>
    </row>
    <row r="283" spans="1:5" ht="31.5" outlineLevel="1">
      <c r="A283" s="13" t="s">
        <v>380</v>
      </c>
      <c r="B283" s="14" t="s">
        <v>381</v>
      </c>
      <c r="C283" s="15">
        <v>12035049.34</v>
      </c>
      <c r="D283" s="15">
        <v>409786.35</v>
      </c>
      <c r="E283" s="12">
        <f t="shared" ref="E283" si="50">D283/C283</f>
        <v>3.4049411715997166E-2</v>
      </c>
    </row>
    <row r="284" spans="1:5" ht="33.75" outlineLevel="7">
      <c r="A284" s="16" t="s">
        <v>382</v>
      </c>
      <c r="B284" s="17" t="s">
        <v>383</v>
      </c>
      <c r="C284" s="18">
        <v>12035049.34</v>
      </c>
      <c r="D284" s="18">
        <v>409786.35</v>
      </c>
      <c r="E284" s="19">
        <f>D284/C284</f>
        <v>3.4049411715997166E-2</v>
      </c>
    </row>
    <row r="285" spans="1:5" ht="21" outlineLevel="1">
      <c r="A285" s="13" t="s">
        <v>384</v>
      </c>
      <c r="B285" s="14" t="s">
        <v>385</v>
      </c>
      <c r="C285" s="15">
        <v>352197</v>
      </c>
      <c r="D285" s="15">
        <v>0</v>
      </c>
      <c r="E285" s="12">
        <f t="shared" ref="E285" si="51">D285/C285</f>
        <v>0</v>
      </c>
    </row>
    <row r="286" spans="1:5" ht="22.5" outlineLevel="7">
      <c r="A286" s="16" t="s">
        <v>386</v>
      </c>
      <c r="B286" s="17" t="s">
        <v>387</v>
      </c>
      <c r="C286" s="18">
        <v>352197</v>
      </c>
      <c r="D286" s="18">
        <v>0</v>
      </c>
      <c r="E286" s="19">
        <f>D286/C286</f>
        <v>0</v>
      </c>
    </row>
    <row r="287" spans="1:5" ht="21" outlineLevel="1">
      <c r="A287" s="13" t="s">
        <v>388</v>
      </c>
      <c r="B287" s="14" t="s">
        <v>389</v>
      </c>
      <c r="C287" s="15">
        <v>92032.92</v>
      </c>
      <c r="D287" s="15">
        <v>92032.92</v>
      </c>
      <c r="E287" s="12">
        <f t="shared" ref="E287" si="52">D287/C287</f>
        <v>1</v>
      </c>
    </row>
    <row r="288" spans="1:5" ht="22.5" outlineLevel="7">
      <c r="A288" s="16" t="s">
        <v>390</v>
      </c>
      <c r="B288" s="17" t="s">
        <v>391</v>
      </c>
      <c r="C288" s="18">
        <v>92032.92</v>
      </c>
      <c r="D288" s="18">
        <v>92032.92</v>
      </c>
      <c r="E288" s="19">
        <f>D288/C288</f>
        <v>1</v>
      </c>
    </row>
    <row r="289" spans="1:5" ht="21.75">
      <c r="A289" s="40" t="s">
        <v>392</v>
      </c>
      <c r="B289" s="41" t="s">
        <v>393</v>
      </c>
      <c r="C289" s="42">
        <v>2081401</v>
      </c>
      <c r="D289" s="42">
        <v>980451</v>
      </c>
      <c r="E289" s="39">
        <f t="shared" ref="E289:E294" si="53">D289/C289</f>
        <v>0.47105339144162994</v>
      </c>
    </row>
    <row r="290" spans="1:5">
      <c r="A290" s="22"/>
      <c r="B290" s="23" t="s">
        <v>555</v>
      </c>
      <c r="C290" s="24"/>
      <c r="D290" s="24"/>
      <c r="E290" s="26"/>
    </row>
    <row r="291" spans="1:5">
      <c r="A291" s="27"/>
      <c r="B291" s="28" t="s">
        <v>556</v>
      </c>
      <c r="C291" s="29"/>
      <c r="D291" s="29"/>
      <c r="E291" s="31"/>
    </row>
    <row r="292" spans="1:5">
      <c r="A292" s="27"/>
      <c r="B292" s="28" t="s">
        <v>557</v>
      </c>
      <c r="C292" s="29">
        <f>C295+C306</f>
        <v>981197</v>
      </c>
      <c r="D292" s="29">
        <f>D295+D306</f>
        <v>138497</v>
      </c>
      <c r="E292" s="31">
        <f>D292/C292</f>
        <v>0.14115106344597467</v>
      </c>
    </row>
    <row r="293" spans="1:5">
      <c r="A293" s="22"/>
      <c r="B293" s="23" t="s">
        <v>558</v>
      </c>
      <c r="C293" s="24">
        <f>C289-C291-C292</f>
        <v>1100204</v>
      </c>
      <c r="D293" s="24">
        <f>D289-D291-D292</f>
        <v>841954</v>
      </c>
      <c r="E293" s="33">
        <f>D293/C293</f>
        <v>0.76527080432356176</v>
      </c>
    </row>
    <row r="294" spans="1:5" ht="21" outlineLevel="1">
      <c r="A294" s="13" t="s">
        <v>394</v>
      </c>
      <c r="B294" s="14" t="s">
        <v>395</v>
      </c>
      <c r="C294" s="15">
        <v>942700</v>
      </c>
      <c r="D294" s="15">
        <v>0</v>
      </c>
      <c r="E294" s="12">
        <f t="shared" si="53"/>
        <v>0</v>
      </c>
    </row>
    <row r="295" spans="1:5" ht="45" outlineLevel="7">
      <c r="A295" s="16" t="s">
        <v>396</v>
      </c>
      <c r="B295" s="20" t="s">
        <v>397</v>
      </c>
      <c r="C295" s="18">
        <v>842700</v>
      </c>
      <c r="D295" s="18">
        <v>0</v>
      </c>
      <c r="E295" s="19">
        <f t="shared" ref="E295:E297" si="54">D295/C295</f>
        <v>0</v>
      </c>
    </row>
    <row r="296" spans="1:5" ht="45" outlineLevel="7">
      <c r="A296" s="16" t="s">
        <v>398</v>
      </c>
      <c r="B296" s="20" t="s">
        <v>397</v>
      </c>
      <c r="C296" s="18">
        <v>100000</v>
      </c>
      <c r="D296" s="18">
        <v>0</v>
      </c>
      <c r="E296" s="19">
        <f t="shared" si="54"/>
        <v>0</v>
      </c>
    </row>
    <row r="297" spans="1:5" ht="42" outlineLevel="1">
      <c r="A297" s="13" t="s">
        <v>399</v>
      </c>
      <c r="B297" s="14" t="s">
        <v>400</v>
      </c>
      <c r="C297" s="15">
        <v>1138701</v>
      </c>
      <c r="D297" s="15">
        <v>980451</v>
      </c>
      <c r="E297" s="12">
        <f t="shared" si="54"/>
        <v>0.8610258531431868</v>
      </c>
    </row>
    <row r="298" spans="1:5" ht="22.5" outlineLevel="7">
      <c r="A298" s="16" t="s">
        <v>401</v>
      </c>
      <c r="B298" s="17" t="s">
        <v>402</v>
      </c>
      <c r="C298" s="18">
        <v>354000</v>
      </c>
      <c r="D298" s="18">
        <v>304000</v>
      </c>
      <c r="E298" s="19">
        <f t="shared" ref="E298:E313" si="55">D298/C298</f>
        <v>0.85875706214689262</v>
      </c>
    </row>
    <row r="299" spans="1:5" ht="45" outlineLevel="7">
      <c r="A299" s="16" t="s">
        <v>403</v>
      </c>
      <c r="B299" s="20" t="s">
        <v>404</v>
      </c>
      <c r="C299" s="18">
        <v>90000</v>
      </c>
      <c r="D299" s="18">
        <v>70000</v>
      </c>
      <c r="E299" s="19">
        <f t="shared" si="55"/>
        <v>0.77777777777777779</v>
      </c>
    </row>
    <row r="300" spans="1:5" ht="33.75" outlineLevel="7">
      <c r="A300" s="16" t="s">
        <v>405</v>
      </c>
      <c r="B300" s="17" t="s">
        <v>406</v>
      </c>
      <c r="C300" s="18">
        <v>155000</v>
      </c>
      <c r="D300" s="18">
        <v>155000</v>
      </c>
      <c r="E300" s="19">
        <f t="shared" si="55"/>
        <v>1</v>
      </c>
    </row>
    <row r="301" spans="1:5" ht="22.5" outlineLevel="7">
      <c r="A301" s="16" t="s">
        <v>407</v>
      </c>
      <c r="B301" s="17" t="s">
        <v>408</v>
      </c>
      <c r="C301" s="18">
        <v>61000</v>
      </c>
      <c r="D301" s="18">
        <v>45750</v>
      </c>
      <c r="E301" s="19">
        <f t="shared" si="55"/>
        <v>0.75</v>
      </c>
    </row>
    <row r="302" spans="1:5" ht="33.75" outlineLevel="7">
      <c r="A302" s="16" t="s">
        <v>409</v>
      </c>
      <c r="B302" s="17" t="s">
        <v>410</v>
      </c>
      <c r="C302" s="18">
        <v>120000</v>
      </c>
      <c r="D302" s="18">
        <v>90000</v>
      </c>
      <c r="E302" s="19">
        <f t="shared" si="55"/>
        <v>0.75</v>
      </c>
    </row>
    <row r="303" spans="1:5" ht="33.75" outlineLevel="7">
      <c r="A303" s="16" t="s">
        <v>411</v>
      </c>
      <c r="B303" s="17" t="s">
        <v>412</v>
      </c>
      <c r="C303" s="18">
        <v>46000</v>
      </c>
      <c r="D303" s="18">
        <v>30000</v>
      </c>
      <c r="E303" s="19">
        <f t="shared" si="55"/>
        <v>0.65217391304347827</v>
      </c>
    </row>
    <row r="304" spans="1:5" ht="22.5" outlineLevel="7">
      <c r="A304" s="16" t="s">
        <v>413</v>
      </c>
      <c r="B304" s="17" t="s">
        <v>414</v>
      </c>
      <c r="C304" s="18">
        <v>60000</v>
      </c>
      <c r="D304" s="18">
        <v>50000</v>
      </c>
      <c r="E304" s="19">
        <f t="shared" si="55"/>
        <v>0.83333333333333337</v>
      </c>
    </row>
    <row r="305" spans="1:5" ht="33.75" outlineLevel="7">
      <c r="A305" s="16" t="s">
        <v>415</v>
      </c>
      <c r="B305" s="17" t="s">
        <v>416</v>
      </c>
      <c r="C305" s="18">
        <v>56000</v>
      </c>
      <c r="D305" s="18">
        <v>39000</v>
      </c>
      <c r="E305" s="19">
        <f t="shared" si="55"/>
        <v>0.6964285714285714</v>
      </c>
    </row>
    <row r="306" spans="1:5" ht="22.5" outlineLevel="7">
      <c r="A306" s="16" t="s">
        <v>417</v>
      </c>
      <c r="B306" s="17" t="s">
        <v>418</v>
      </c>
      <c r="C306" s="18">
        <v>138497</v>
      </c>
      <c r="D306" s="18">
        <v>138497</v>
      </c>
      <c r="E306" s="19">
        <f t="shared" si="55"/>
        <v>1</v>
      </c>
    </row>
    <row r="307" spans="1:5" ht="22.5" outlineLevel="7">
      <c r="A307" s="16" t="s">
        <v>419</v>
      </c>
      <c r="B307" s="17" t="s">
        <v>418</v>
      </c>
      <c r="C307" s="18">
        <v>58204</v>
      </c>
      <c r="D307" s="18">
        <v>58204</v>
      </c>
      <c r="E307" s="19">
        <f t="shared" si="55"/>
        <v>1</v>
      </c>
    </row>
    <row r="308" spans="1:5" ht="21.75">
      <c r="A308" s="40" t="s">
        <v>420</v>
      </c>
      <c r="B308" s="41" t="s">
        <v>421</v>
      </c>
      <c r="C308" s="42">
        <v>208040978.66999999</v>
      </c>
      <c r="D308" s="42">
        <v>113882492.91</v>
      </c>
      <c r="E308" s="39">
        <f t="shared" si="55"/>
        <v>0.54740413950197464</v>
      </c>
    </row>
    <row r="309" spans="1:5">
      <c r="A309" s="22"/>
      <c r="B309" s="23" t="s">
        <v>555</v>
      </c>
      <c r="C309" s="24"/>
      <c r="D309" s="24"/>
      <c r="E309" s="26"/>
    </row>
    <row r="310" spans="1:5">
      <c r="A310" s="27"/>
      <c r="B310" s="28" t="s">
        <v>556</v>
      </c>
      <c r="C310" s="29"/>
      <c r="D310" s="29"/>
      <c r="E310" s="31"/>
    </row>
    <row r="311" spans="1:5">
      <c r="A311" s="27"/>
      <c r="B311" s="28" t="s">
        <v>557</v>
      </c>
      <c r="C311" s="29">
        <f>C314+C321+C340+C341-36889146.79</f>
        <v>136740654.72999999</v>
      </c>
      <c r="D311" s="29">
        <f>D314+D321+D340+D341-11593846.24</f>
        <v>83957989.25999999</v>
      </c>
      <c r="E311" s="31">
        <f>D311/C311</f>
        <v>0.61399434883340631</v>
      </c>
    </row>
    <row r="312" spans="1:5">
      <c r="A312" s="22"/>
      <c r="B312" s="23" t="s">
        <v>558</v>
      </c>
      <c r="C312" s="24">
        <f>C308-C310-C311</f>
        <v>71300323.939999998</v>
      </c>
      <c r="D312" s="24">
        <f>D308-D310-D311</f>
        <v>29924503.650000006</v>
      </c>
      <c r="E312" s="33">
        <f>D312/C312</f>
        <v>0.41969660159162536</v>
      </c>
    </row>
    <row r="313" spans="1:5" ht="21" outlineLevel="1">
      <c r="A313" s="13" t="s">
        <v>422</v>
      </c>
      <c r="B313" s="14" t="s">
        <v>423</v>
      </c>
      <c r="C313" s="15">
        <v>177213370.68000001</v>
      </c>
      <c r="D313" s="15">
        <v>101040616.61</v>
      </c>
      <c r="E313" s="12">
        <f t="shared" si="55"/>
        <v>0.57016361814172789</v>
      </c>
    </row>
    <row r="314" spans="1:5" ht="33.75" outlineLevel="7">
      <c r="A314" s="16" t="s">
        <v>424</v>
      </c>
      <c r="B314" s="17" t="s">
        <v>425</v>
      </c>
      <c r="C314" s="18">
        <v>26959154.73</v>
      </c>
      <c r="D314" s="18">
        <v>20495052.989999998</v>
      </c>
      <c r="E314" s="19">
        <f t="shared" ref="E314:E322" si="56">D314/C314</f>
        <v>0.76022609741518399</v>
      </c>
    </row>
    <row r="315" spans="1:5" ht="33.75" outlineLevel="7">
      <c r="A315" s="16" t="s">
        <v>427</v>
      </c>
      <c r="B315" s="17" t="s">
        <v>428</v>
      </c>
      <c r="C315" s="18">
        <v>1542421.58</v>
      </c>
      <c r="D315" s="18">
        <v>1399357.18</v>
      </c>
      <c r="E315" s="19">
        <f t="shared" si="56"/>
        <v>0.907246889012017</v>
      </c>
    </row>
    <row r="316" spans="1:5" ht="22.5" outlineLevel="7">
      <c r="A316" s="16" t="s">
        <v>429</v>
      </c>
      <c r="B316" s="17" t="s">
        <v>430</v>
      </c>
      <c r="C316" s="18">
        <v>336624.33</v>
      </c>
      <c r="D316" s="18">
        <v>0</v>
      </c>
      <c r="E316" s="19">
        <f t="shared" si="56"/>
        <v>0</v>
      </c>
    </row>
    <row r="317" spans="1:5" ht="22.5" outlineLevel="7">
      <c r="A317" s="16" t="s">
        <v>431</v>
      </c>
      <c r="B317" s="17" t="s">
        <v>432</v>
      </c>
      <c r="C317" s="18">
        <v>5503692.3399999999</v>
      </c>
      <c r="D317" s="18">
        <v>4116904</v>
      </c>
      <c r="E317" s="19">
        <f t="shared" si="56"/>
        <v>0.74802582442317267</v>
      </c>
    </row>
    <row r="318" spans="1:5" ht="22.5" outlineLevel="7">
      <c r="A318" s="16" t="s">
        <v>433</v>
      </c>
      <c r="B318" s="17" t="s">
        <v>434</v>
      </c>
      <c r="C318" s="18">
        <v>6892597.1799999997</v>
      </c>
      <c r="D318" s="18">
        <v>314700</v>
      </c>
      <c r="E318" s="19">
        <f t="shared" si="56"/>
        <v>4.5657680520363737E-2</v>
      </c>
    </row>
    <row r="319" spans="1:5" ht="22.5" outlineLevel="7">
      <c r="A319" s="16" t="s">
        <v>435</v>
      </c>
      <c r="B319" s="17" t="s">
        <v>436</v>
      </c>
      <c r="C319" s="18">
        <v>1315400</v>
      </c>
      <c r="D319" s="18">
        <v>459203.94</v>
      </c>
      <c r="E319" s="19">
        <f t="shared" si="56"/>
        <v>0.34909832750494146</v>
      </c>
    </row>
    <row r="320" spans="1:5" ht="45" outlineLevel="7">
      <c r="A320" s="16" t="s">
        <v>437</v>
      </c>
      <c r="B320" s="17" t="s">
        <v>438</v>
      </c>
      <c r="C320" s="18">
        <v>168833.73</v>
      </c>
      <c r="D320" s="18">
        <v>168833.73</v>
      </c>
      <c r="E320" s="19">
        <f t="shared" si="56"/>
        <v>1</v>
      </c>
    </row>
    <row r="321" spans="1:5" ht="45" outlineLevel="7">
      <c r="A321" s="16" t="s">
        <v>439</v>
      </c>
      <c r="B321" s="17" t="s">
        <v>426</v>
      </c>
      <c r="C321" s="18">
        <v>134494646.78999999</v>
      </c>
      <c r="D321" s="18">
        <v>74086564.769999996</v>
      </c>
      <c r="E321" s="19">
        <f t="shared" si="56"/>
        <v>0.55085140218018336</v>
      </c>
    </row>
    <row r="322" spans="1:5" ht="21" outlineLevel="1">
      <c r="A322" s="13" t="s">
        <v>440</v>
      </c>
      <c r="B322" s="14" t="s">
        <v>441</v>
      </c>
      <c r="C322" s="15">
        <v>30827607.989999998</v>
      </c>
      <c r="D322" s="15">
        <v>12841876.300000001</v>
      </c>
      <c r="E322" s="12">
        <f t="shared" si="56"/>
        <v>0.41657063707848196</v>
      </c>
    </row>
    <row r="323" spans="1:5" outlineLevel="7">
      <c r="A323" s="16" t="s">
        <v>442</v>
      </c>
      <c r="B323" s="17" t="s">
        <v>443</v>
      </c>
      <c r="C323" s="18">
        <v>2487866.0099999998</v>
      </c>
      <c r="D323" s="18">
        <v>2487866.0099999998</v>
      </c>
      <c r="E323" s="19">
        <f t="shared" ref="E323:E350" si="57">D323/C323</f>
        <v>1</v>
      </c>
    </row>
    <row r="324" spans="1:5" outlineLevel="7">
      <c r="A324" s="16" t="s">
        <v>444</v>
      </c>
      <c r="B324" s="17" t="s">
        <v>445</v>
      </c>
      <c r="C324" s="18">
        <v>5725354.7999999998</v>
      </c>
      <c r="D324" s="18">
        <v>3543923.61</v>
      </c>
      <c r="E324" s="19">
        <f t="shared" si="57"/>
        <v>0.61898759706560025</v>
      </c>
    </row>
    <row r="325" spans="1:5" ht="22.5" outlineLevel="7">
      <c r="A325" s="16" t="s">
        <v>446</v>
      </c>
      <c r="B325" s="17" t="s">
        <v>447</v>
      </c>
      <c r="C325" s="18">
        <v>442042.05</v>
      </c>
      <c r="D325" s="18">
        <v>442042.05</v>
      </c>
      <c r="E325" s="19">
        <f t="shared" si="57"/>
        <v>1</v>
      </c>
    </row>
    <row r="326" spans="1:5" ht="22.5" outlineLevel="7">
      <c r="A326" s="16" t="s">
        <v>448</v>
      </c>
      <c r="B326" s="17" t="s">
        <v>449</v>
      </c>
      <c r="C326" s="18">
        <v>1200000</v>
      </c>
      <c r="D326" s="18">
        <v>1148000</v>
      </c>
      <c r="E326" s="19">
        <f t="shared" si="57"/>
        <v>0.95666666666666667</v>
      </c>
    </row>
    <row r="327" spans="1:5" ht="22.5" outlineLevel="7">
      <c r="A327" s="16" t="s">
        <v>450</v>
      </c>
      <c r="B327" s="17" t="s">
        <v>451</v>
      </c>
      <c r="C327" s="18">
        <v>2540994.39</v>
      </c>
      <c r="D327" s="18">
        <v>2256048.1</v>
      </c>
      <c r="E327" s="19">
        <f t="shared" si="57"/>
        <v>0.88786032306037477</v>
      </c>
    </row>
    <row r="328" spans="1:5" ht="22.5" outlineLevel="7">
      <c r="A328" s="16" t="s">
        <v>452</v>
      </c>
      <c r="B328" s="17" t="s">
        <v>453</v>
      </c>
      <c r="C328" s="18">
        <v>780555.28</v>
      </c>
      <c r="D328" s="18">
        <v>760555.28</v>
      </c>
      <c r="E328" s="19">
        <f t="shared" si="57"/>
        <v>0.97437721515380693</v>
      </c>
    </row>
    <row r="329" spans="1:5" ht="22.5" outlineLevel="7">
      <c r="A329" s="16" t="s">
        <v>454</v>
      </c>
      <c r="B329" s="17" t="s">
        <v>455</v>
      </c>
      <c r="C329" s="18">
        <v>97000</v>
      </c>
      <c r="D329" s="18">
        <v>0</v>
      </c>
      <c r="E329" s="19">
        <f t="shared" si="57"/>
        <v>0</v>
      </c>
    </row>
    <row r="330" spans="1:5" ht="22.5" outlineLevel="7">
      <c r="A330" s="16" t="s">
        <v>456</v>
      </c>
      <c r="B330" s="17" t="s">
        <v>457</v>
      </c>
      <c r="C330" s="18">
        <v>155000</v>
      </c>
      <c r="D330" s="18">
        <v>154967.09</v>
      </c>
      <c r="E330" s="19">
        <f t="shared" si="57"/>
        <v>0.99978767741935481</v>
      </c>
    </row>
    <row r="331" spans="1:5" ht="22.5" outlineLevel="7">
      <c r="A331" s="16" t="s">
        <v>458</v>
      </c>
      <c r="B331" s="17" t="s">
        <v>459</v>
      </c>
      <c r="C331" s="18">
        <v>40000</v>
      </c>
      <c r="D331" s="18">
        <v>39771.449999999997</v>
      </c>
      <c r="E331" s="19">
        <f t="shared" si="57"/>
        <v>0.99428624999999993</v>
      </c>
    </row>
    <row r="332" spans="1:5" ht="22.5" outlineLevel="7">
      <c r="A332" s="16" t="s">
        <v>460</v>
      </c>
      <c r="B332" s="17" t="s">
        <v>461</v>
      </c>
      <c r="C332" s="18">
        <v>23000</v>
      </c>
      <c r="D332" s="18">
        <v>23000</v>
      </c>
      <c r="E332" s="19">
        <f t="shared" si="57"/>
        <v>1</v>
      </c>
    </row>
    <row r="333" spans="1:5" outlineLevel="7">
      <c r="A333" s="16" t="s">
        <v>462</v>
      </c>
      <c r="B333" s="17" t="s">
        <v>463</v>
      </c>
      <c r="C333" s="18">
        <v>453534.86</v>
      </c>
      <c r="D333" s="18">
        <v>453534.86</v>
      </c>
      <c r="E333" s="19">
        <f t="shared" si="57"/>
        <v>1</v>
      </c>
    </row>
    <row r="334" spans="1:5" ht="22.5" outlineLevel="7">
      <c r="A334" s="16" t="s">
        <v>464</v>
      </c>
      <c r="B334" s="17" t="s">
        <v>465</v>
      </c>
      <c r="C334" s="18">
        <v>200000</v>
      </c>
      <c r="D334" s="18">
        <v>0</v>
      </c>
      <c r="E334" s="19">
        <f t="shared" si="57"/>
        <v>0</v>
      </c>
    </row>
    <row r="335" spans="1:5" ht="22.5" outlineLevel="7">
      <c r="A335" s="16" t="s">
        <v>466</v>
      </c>
      <c r="B335" s="17" t="s">
        <v>467</v>
      </c>
      <c r="C335" s="18">
        <v>216563</v>
      </c>
      <c r="D335" s="18">
        <v>0</v>
      </c>
      <c r="E335" s="19">
        <f t="shared" si="57"/>
        <v>0</v>
      </c>
    </row>
    <row r="336" spans="1:5" outlineLevel="7">
      <c r="A336" s="16" t="s">
        <v>468</v>
      </c>
      <c r="B336" s="17" t="s">
        <v>469</v>
      </c>
      <c r="C336" s="18">
        <v>844733.52</v>
      </c>
      <c r="D336" s="18">
        <v>0</v>
      </c>
      <c r="E336" s="19">
        <f t="shared" si="57"/>
        <v>0</v>
      </c>
    </row>
    <row r="337" spans="1:5" ht="22.5" outlineLevel="7">
      <c r="A337" s="16" t="s">
        <v>470</v>
      </c>
      <c r="B337" s="17" t="s">
        <v>471</v>
      </c>
      <c r="C337" s="18">
        <v>465128.16</v>
      </c>
      <c r="D337" s="18">
        <v>214000</v>
      </c>
      <c r="E337" s="19">
        <f t="shared" si="57"/>
        <v>0.46008824750580574</v>
      </c>
    </row>
    <row r="338" spans="1:5" outlineLevel="7">
      <c r="A338" s="16" t="s">
        <v>472</v>
      </c>
      <c r="B338" s="17" t="s">
        <v>473</v>
      </c>
      <c r="C338" s="18">
        <v>1280000</v>
      </c>
      <c r="D338" s="18">
        <v>0</v>
      </c>
      <c r="E338" s="19">
        <f t="shared" si="57"/>
        <v>0</v>
      </c>
    </row>
    <row r="339" spans="1:5" ht="22.5" outlineLevel="7">
      <c r="A339" s="16" t="s">
        <v>474</v>
      </c>
      <c r="B339" s="17" t="s">
        <v>475</v>
      </c>
      <c r="C339" s="18">
        <v>141692</v>
      </c>
      <c r="D339" s="18">
        <v>67515</v>
      </c>
      <c r="E339" s="19">
        <f t="shared" si="57"/>
        <v>0.47649126273889847</v>
      </c>
    </row>
    <row r="340" spans="1:5" ht="33.75" outlineLevel="7">
      <c r="A340" s="16" t="s">
        <v>476</v>
      </c>
      <c r="B340" s="17" t="s">
        <v>477</v>
      </c>
      <c r="C340" s="18">
        <v>1275000</v>
      </c>
      <c r="D340" s="18">
        <v>970217.74</v>
      </c>
      <c r="E340" s="19">
        <f t="shared" si="57"/>
        <v>0.76095509019607843</v>
      </c>
    </row>
    <row r="341" spans="1:5" ht="56.25" outlineLevel="7">
      <c r="A341" s="16" t="s">
        <v>478</v>
      </c>
      <c r="B341" s="20" t="s">
        <v>479</v>
      </c>
      <c r="C341" s="18">
        <v>10901000</v>
      </c>
      <c r="D341" s="18">
        <v>0</v>
      </c>
      <c r="E341" s="19">
        <f t="shared" si="57"/>
        <v>0</v>
      </c>
    </row>
    <row r="342" spans="1:5" ht="33.75" outlineLevel="7">
      <c r="A342" s="16" t="s">
        <v>480</v>
      </c>
      <c r="B342" s="17" t="s">
        <v>477</v>
      </c>
      <c r="C342" s="18">
        <v>141916</v>
      </c>
      <c r="D342" s="18">
        <v>107991.7</v>
      </c>
      <c r="E342" s="19">
        <f t="shared" si="57"/>
        <v>0.76095507201443102</v>
      </c>
    </row>
    <row r="343" spans="1:5" ht="56.25" outlineLevel="7">
      <c r="A343" s="16" t="s">
        <v>481</v>
      </c>
      <c r="B343" s="20" t="s">
        <v>482</v>
      </c>
      <c r="C343" s="18">
        <v>1211637</v>
      </c>
      <c r="D343" s="18">
        <v>0</v>
      </c>
      <c r="E343" s="19">
        <f t="shared" si="57"/>
        <v>0</v>
      </c>
    </row>
    <row r="344" spans="1:5" outlineLevel="7">
      <c r="A344" s="16" t="s">
        <v>483</v>
      </c>
      <c r="B344" s="17" t="s">
        <v>484</v>
      </c>
      <c r="C344" s="18">
        <v>204590.92</v>
      </c>
      <c r="D344" s="18">
        <v>172443.41</v>
      </c>
      <c r="E344" s="19">
        <f t="shared" si="57"/>
        <v>0.84286932186433294</v>
      </c>
    </row>
    <row r="345" spans="1:5" ht="21.75">
      <c r="A345" s="40" t="s">
        <v>485</v>
      </c>
      <c r="B345" s="41" t="s">
        <v>486</v>
      </c>
      <c r="C345" s="42">
        <v>5881005.29</v>
      </c>
      <c r="D345" s="42">
        <v>1450608.75</v>
      </c>
      <c r="E345" s="39">
        <f t="shared" si="57"/>
        <v>0.24665999747808423</v>
      </c>
    </row>
    <row r="346" spans="1:5">
      <c r="A346" s="22"/>
      <c r="B346" s="23" t="s">
        <v>555</v>
      </c>
      <c r="C346" s="24"/>
      <c r="D346" s="24"/>
      <c r="E346" s="26"/>
    </row>
    <row r="347" spans="1:5">
      <c r="A347" s="27"/>
      <c r="B347" s="28" t="s">
        <v>556</v>
      </c>
      <c r="C347" s="29"/>
      <c r="D347" s="29"/>
      <c r="E347" s="31"/>
    </row>
    <row r="348" spans="1:5">
      <c r="A348" s="27"/>
      <c r="B348" s="28" t="s">
        <v>557</v>
      </c>
      <c r="C348" s="29">
        <v>1801500</v>
      </c>
      <c r="D348" s="29">
        <f>D353</f>
        <v>0</v>
      </c>
      <c r="E348" s="31">
        <f>D348/C348</f>
        <v>0</v>
      </c>
    </row>
    <row r="349" spans="1:5">
      <c r="A349" s="22"/>
      <c r="B349" s="23" t="s">
        <v>558</v>
      </c>
      <c r="C349" s="24">
        <f>C345-C347-C348</f>
        <v>4079505.29</v>
      </c>
      <c r="D349" s="24">
        <f>D345-D347-D348</f>
        <v>1450608.75</v>
      </c>
      <c r="E349" s="33">
        <f>D349/C349</f>
        <v>0.35558447578333696</v>
      </c>
    </row>
    <row r="350" spans="1:5" ht="21" outlineLevel="1">
      <c r="A350" s="13" t="s">
        <v>487</v>
      </c>
      <c r="B350" s="14" t="s">
        <v>488</v>
      </c>
      <c r="C350" s="15">
        <v>5881005.29</v>
      </c>
      <c r="D350" s="15">
        <v>1450608.75</v>
      </c>
      <c r="E350" s="12">
        <f t="shared" si="57"/>
        <v>0.24665999747808423</v>
      </c>
    </row>
    <row r="351" spans="1:5" outlineLevel="7">
      <c r="A351" s="16" t="s">
        <v>489</v>
      </c>
      <c r="B351" s="17" t="s">
        <v>490</v>
      </c>
      <c r="C351" s="18">
        <v>1378303.77</v>
      </c>
      <c r="D351" s="18">
        <v>12000</v>
      </c>
      <c r="E351" s="19">
        <f t="shared" ref="E351:E360" si="58">D351/C351</f>
        <v>8.7063536073764061E-3</v>
      </c>
    </row>
    <row r="352" spans="1:5" ht="22.5" outlineLevel="7">
      <c r="A352" s="16" t="s">
        <v>492</v>
      </c>
      <c r="B352" s="17" t="s">
        <v>493</v>
      </c>
      <c r="C352" s="18">
        <v>1810558</v>
      </c>
      <c r="D352" s="18">
        <v>1438608.75</v>
      </c>
      <c r="E352" s="19">
        <f t="shared" si="58"/>
        <v>0.79456650933027273</v>
      </c>
    </row>
    <row r="353" spans="1:5" outlineLevel="7">
      <c r="A353" s="16" t="s">
        <v>494</v>
      </c>
      <c r="B353" s="17" t="s">
        <v>491</v>
      </c>
      <c r="C353" s="18">
        <v>2692143.52</v>
      </c>
      <c r="D353" s="18">
        <v>0</v>
      </c>
      <c r="E353" s="19">
        <f t="shared" si="58"/>
        <v>0</v>
      </c>
    </row>
    <row r="354" spans="1:5" ht="21.75">
      <c r="A354" s="40" t="s">
        <v>495</v>
      </c>
      <c r="B354" s="41" t="s">
        <v>496</v>
      </c>
      <c r="C354" s="42">
        <v>3250000</v>
      </c>
      <c r="D354" s="42">
        <v>846598</v>
      </c>
      <c r="E354" s="39">
        <f t="shared" si="58"/>
        <v>0.26049169230769231</v>
      </c>
    </row>
    <row r="355" spans="1:5" ht="21.75" outlineLevel="1">
      <c r="A355" s="40" t="s">
        <v>497</v>
      </c>
      <c r="B355" s="41" t="s">
        <v>498</v>
      </c>
      <c r="C355" s="42">
        <v>1333000</v>
      </c>
      <c r="D355" s="42">
        <v>657663</v>
      </c>
      <c r="E355" s="39">
        <f t="shared" si="58"/>
        <v>0.49337059264816202</v>
      </c>
    </row>
    <row r="356" spans="1:5" outlineLevel="1">
      <c r="A356" s="22"/>
      <c r="B356" s="23" t="s">
        <v>555</v>
      </c>
      <c r="C356" s="24"/>
      <c r="D356" s="24"/>
      <c r="E356" s="26"/>
    </row>
    <row r="357" spans="1:5" outlineLevel="1">
      <c r="A357" s="27"/>
      <c r="B357" s="28" t="s">
        <v>556</v>
      </c>
      <c r="C357" s="29"/>
      <c r="D357" s="29"/>
      <c r="E357" s="31"/>
    </row>
    <row r="358" spans="1:5" outlineLevel="1">
      <c r="A358" s="27"/>
      <c r="B358" s="28" t="s">
        <v>557</v>
      </c>
      <c r="C358" s="29"/>
      <c r="D358" s="29"/>
      <c r="E358" s="31"/>
    </row>
    <row r="359" spans="1:5" outlineLevel="1">
      <c r="A359" s="22"/>
      <c r="B359" s="23" t="s">
        <v>558</v>
      </c>
      <c r="C359" s="24">
        <f>C355-C357-C358</f>
        <v>1333000</v>
      </c>
      <c r="D359" s="24">
        <f>D355-D357-D358</f>
        <v>657663</v>
      </c>
      <c r="E359" s="33">
        <f>D359/C359</f>
        <v>0.49337059264816202</v>
      </c>
    </row>
    <row r="360" spans="1:5" ht="42" outlineLevel="2">
      <c r="A360" s="13" t="s">
        <v>499</v>
      </c>
      <c r="B360" s="14" t="s">
        <v>500</v>
      </c>
      <c r="C360" s="15">
        <v>1333000</v>
      </c>
      <c r="D360" s="15">
        <v>657663</v>
      </c>
      <c r="E360" s="12">
        <f t="shared" si="58"/>
        <v>0.49337059264816202</v>
      </c>
    </row>
    <row r="361" spans="1:5" outlineLevel="7">
      <c r="A361" s="16" t="s">
        <v>501</v>
      </c>
      <c r="B361" s="17" t="s">
        <v>502</v>
      </c>
      <c r="C361" s="18">
        <v>1333000</v>
      </c>
      <c r="D361" s="18">
        <v>657663</v>
      </c>
      <c r="E361" s="19">
        <f>D361/C361</f>
        <v>0.49337059264816202</v>
      </c>
    </row>
    <row r="362" spans="1:5" ht="21.75" outlineLevel="1">
      <c r="A362" s="40" t="s">
        <v>503</v>
      </c>
      <c r="B362" s="41" t="s">
        <v>504</v>
      </c>
      <c r="C362" s="42">
        <v>690000</v>
      </c>
      <c r="D362" s="42">
        <v>188935</v>
      </c>
      <c r="E362" s="39">
        <f t="shared" ref="E362:E367" si="59">D362/C362</f>
        <v>0.27381884057971012</v>
      </c>
    </row>
    <row r="363" spans="1:5" outlineLevel="1">
      <c r="A363" s="22"/>
      <c r="B363" s="23" t="s">
        <v>555</v>
      </c>
      <c r="C363" s="24"/>
      <c r="D363" s="24"/>
      <c r="E363" s="26"/>
    </row>
    <row r="364" spans="1:5" outlineLevel="1">
      <c r="A364" s="27"/>
      <c r="B364" s="28" t="s">
        <v>556</v>
      </c>
      <c r="C364" s="29"/>
      <c r="D364" s="29"/>
      <c r="E364" s="31"/>
    </row>
    <row r="365" spans="1:5" outlineLevel="1">
      <c r="A365" s="27"/>
      <c r="B365" s="28" t="s">
        <v>557</v>
      </c>
      <c r="C365" s="29"/>
      <c r="D365" s="29"/>
      <c r="E365" s="31"/>
    </row>
    <row r="366" spans="1:5" outlineLevel="1">
      <c r="A366" s="22"/>
      <c r="B366" s="23" t="s">
        <v>558</v>
      </c>
      <c r="C366" s="24">
        <f>C362-C364-C365</f>
        <v>690000</v>
      </c>
      <c r="D366" s="24">
        <f>D362-D364-D365</f>
        <v>188935</v>
      </c>
      <c r="E366" s="33">
        <f>D366/C366</f>
        <v>0.27381884057971012</v>
      </c>
    </row>
    <row r="367" spans="1:5" ht="42" outlineLevel="2">
      <c r="A367" s="13" t="s">
        <v>505</v>
      </c>
      <c r="B367" s="14" t="s">
        <v>506</v>
      </c>
      <c r="C367" s="15">
        <v>690000</v>
      </c>
      <c r="D367" s="15">
        <v>188935</v>
      </c>
      <c r="E367" s="12">
        <f t="shared" si="59"/>
        <v>0.27381884057971012</v>
      </c>
    </row>
    <row r="368" spans="1:5" ht="33.75" outlineLevel="7">
      <c r="A368" s="16" t="s">
        <v>507</v>
      </c>
      <c r="B368" s="17" t="s">
        <v>508</v>
      </c>
      <c r="C368" s="18">
        <v>690000</v>
      </c>
      <c r="D368" s="18">
        <v>188935</v>
      </c>
      <c r="E368" s="19">
        <f>D368/C368</f>
        <v>0.27381884057971012</v>
      </c>
    </row>
    <row r="369" spans="1:5" ht="21.75" outlineLevel="1">
      <c r="A369" s="40" t="s">
        <v>509</v>
      </c>
      <c r="B369" s="41" t="s">
        <v>510</v>
      </c>
      <c r="C369" s="42">
        <v>1227000</v>
      </c>
      <c r="D369" s="42">
        <v>0</v>
      </c>
      <c r="E369" s="39">
        <f t="shared" ref="E369:E374" si="60">D369/C369</f>
        <v>0</v>
      </c>
    </row>
    <row r="370" spans="1:5" outlineLevel="1">
      <c r="A370" s="22"/>
      <c r="B370" s="23" t="s">
        <v>555</v>
      </c>
      <c r="C370" s="24"/>
      <c r="D370" s="24"/>
      <c r="E370" s="26"/>
    </row>
    <row r="371" spans="1:5" outlineLevel="1">
      <c r="A371" s="27"/>
      <c r="B371" s="28" t="s">
        <v>556</v>
      </c>
      <c r="C371" s="29"/>
      <c r="D371" s="29"/>
      <c r="E371" s="31"/>
    </row>
    <row r="372" spans="1:5" outlineLevel="1">
      <c r="A372" s="27"/>
      <c r="B372" s="28" t="s">
        <v>557</v>
      </c>
      <c r="C372" s="29"/>
      <c r="D372" s="29"/>
      <c r="E372" s="31"/>
    </row>
    <row r="373" spans="1:5" outlineLevel="1">
      <c r="A373" s="22"/>
      <c r="B373" s="23" t="s">
        <v>558</v>
      </c>
      <c r="C373" s="24">
        <f>C369-C371-C372</f>
        <v>1227000</v>
      </c>
      <c r="D373" s="24">
        <f>D369-D371-D372</f>
        <v>0</v>
      </c>
      <c r="E373" s="33">
        <f>D373/C373</f>
        <v>0</v>
      </c>
    </row>
    <row r="374" spans="1:5" ht="21" outlineLevel="2">
      <c r="A374" s="13" t="s">
        <v>511</v>
      </c>
      <c r="B374" s="14" t="s">
        <v>512</v>
      </c>
      <c r="C374" s="15">
        <v>1227000</v>
      </c>
      <c r="D374" s="15">
        <v>0</v>
      </c>
      <c r="E374" s="12">
        <f t="shared" si="60"/>
        <v>0</v>
      </c>
    </row>
    <row r="375" spans="1:5" ht="22.5" outlineLevel="7">
      <c r="A375" s="16" t="s">
        <v>513</v>
      </c>
      <c r="B375" s="17" t="s">
        <v>514</v>
      </c>
      <c r="C375" s="18">
        <v>1227000</v>
      </c>
      <c r="D375" s="18">
        <v>0</v>
      </c>
      <c r="E375" s="19">
        <f>D375/C375</f>
        <v>0</v>
      </c>
    </row>
    <row r="376" spans="1:5" ht="21.75">
      <c r="A376" s="40" t="s">
        <v>515</v>
      </c>
      <c r="B376" s="41" t="s">
        <v>516</v>
      </c>
      <c r="C376" s="42">
        <v>121731100</v>
      </c>
      <c r="D376" s="42">
        <v>105798707.86</v>
      </c>
      <c r="E376" s="39">
        <f t="shared" ref="E376:E381" si="61">D376/C376</f>
        <v>0.8691181453219432</v>
      </c>
    </row>
    <row r="377" spans="1:5">
      <c r="A377" s="22"/>
      <c r="B377" s="23" t="s">
        <v>555</v>
      </c>
      <c r="C377" s="24"/>
      <c r="D377" s="24"/>
      <c r="E377" s="26"/>
    </row>
    <row r="378" spans="1:5">
      <c r="A378" s="27"/>
      <c r="B378" s="28" t="s">
        <v>556</v>
      </c>
      <c r="C378" s="29"/>
      <c r="D378" s="29"/>
      <c r="E378" s="31"/>
    </row>
    <row r="379" spans="1:5">
      <c r="A379" s="27"/>
      <c r="B379" s="28" t="s">
        <v>557</v>
      </c>
      <c r="C379" s="29">
        <f>C384</f>
        <v>91314600</v>
      </c>
      <c r="D379" s="29">
        <f>D384</f>
        <v>82183140</v>
      </c>
      <c r="E379" s="31">
        <f t="shared" ref="E379:E380" si="62">D379/C379</f>
        <v>0.9</v>
      </c>
    </row>
    <row r="380" spans="1:5">
      <c r="A380" s="22"/>
      <c r="B380" s="23" t="s">
        <v>558</v>
      </c>
      <c r="C380" s="24">
        <f>C376-C378-C379</f>
        <v>30416500</v>
      </c>
      <c r="D380" s="24">
        <f>D376-D378-D379</f>
        <v>23615567.859999999</v>
      </c>
      <c r="E380" s="33">
        <f t="shared" si="62"/>
        <v>0.7764064852958098</v>
      </c>
    </row>
    <row r="381" spans="1:5" ht="21" outlineLevel="1">
      <c r="A381" s="13" t="s">
        <v>517</v>
      </c>
      <c r="B381" s="14" t="s">
        <v>518</v>
      </c>
      <c r="C381" s="15">
        <v>29416500</v>
      </c>
      <c r="D381" s="15">
        <v>23583425</v>
      </c>
      <c r="E381" s="12">
        <f t="shared" si="61"/>
        <v>0.80170737511260692</v>
      </c>
    </row>
    <row r="382" spans="1:5" outlineLevel="7">
      <c r="A382" s="16" t="s">
        <v>519</v>
      </c>
      <c r="B382" s="17" t="s">
        <v>520</v>
      </c>
      <c r="C382" s="18">
        <v>29416500</v>
      </c>
      <c r="D382" s="18">
        <v>23583425</v>
      </c>
      <c r="E382" s="19">
        <f>D382/C382</f>
        <v>0.80170737511260692</v>
      </c>
    </row>
    <row r="383" spans="1:5" ht="21" outlineLevel="1">
      <c r="A383" s="13" t="s">
        <v>521</v>
      </c>
      <c r="B383" s="14" t="s">
        <v>522</v>
      </c>
      <c r="C383" s="15">
        <v>91314600</v>
      </c>
      <c r="D383" s="15">
        <v>82183140</v>
      </c>
      <c r="E383" s="12">
        <f t="shared" ref="E383" si="63">D383/C383</f>
        <v>0.9</v>
      </c>
    </row>
    <row r="384" spans="1:5" ht="22.5" outlineLevel="7">
      <c r="A384" s="16" t="s">
        <v>523</v>
      </c>
      <c r="B384" s="17" t="s">
        <v>524</v>
      </c>
      <c r="C384" s="18">
        <v>91314600</v>
      </c>
      <c r="D384" s="18">
        <v>82183140</v>
      </c>
      <c r="E384" s="19">
        <f>D384/C384</f>
        <v>0.9</v>
      </c>
    </row>
    <row r="385" spans="1:5" outlineLevel="1">
      <c r="A385" s="13" t="s">
        <v>525</v>
      </c>
      <c r="B385" s="14" t="s">
        <v>526</v>
      </c>
      <c r="C385" s="15">
        <v>1000000</v>
      </c>
      <c r="D385" s="15">
        <v>32142.86</v>
      </c>
      <c r="E385" s="12">
        <f t="shared" ref="E385" si="64">D385/C385</f>
        <v>3.2142860000000002E-2</v>
      </c>
    </row>
    <row r="386" spans="1:5" outlineLevel="7">
      <c r="A386" s="16" t="s">
        <v>527</v>
      </c>
      <c r="B386" s="17" t="s">
        <v>528</v>
      </c>
      <c r="C386" s="18">
        <v>1000000</v>
      </c>
      <c r="D386" s="18">
        <v>32142.86</v>
      </c>
      <c r="E386" s="19">
        <f>D386/C386</f>
        <v>3.2142860000000002E-2</v>
      </c>
    </row>
    <row r="387" spans="1:5" ht="42.75">
      <c r="A387" s="40" t="s">
        <v>529</v>
      </c>
      <c r="B387" s="41" t="s">
        <v>530</v>
      </c>
      <c r="C387" s="42">
        <v>1863640.03</v>
      </c>
      <c r="D387" s="42">
        <v>553632</v>
      </c>
      <c r="E387" s="39">
        <f t="shared" ref="E387:E392" si="65">D387/C387</f>
        <v>0.29707024483692807</v>
      </c>
    </row>
    <row r="388" spans="1:5">
      <c r="A388" s="22"/>
      <c r="B388" s="23" t="s">
        <v>555</v>
      </c>
      <c r="C388" s="24"/>
      <c r="D388" s="24"/>
      <c r="E388" s="34"/>
    </row>
    <row r="389" spans="1:5">
      <c r="A389" s="27"/>
      <c r="B389" s="28" t="s">
        <v>556</v>
      </c>
      <c r="C389" s="29"/>
      <c r="D389" s="29"/>
      <c r="E389" s="31"/>
    </row>
    <row r="390" spans="1:5">
      <c r="A390" s="27"/>
      <c r="B390" s="28" t="s">
        <v>557</v>
      </c>
      <c r="C390" s="29"/>
      <c r="D390" s="29"/>
      <c r="E390" s="31"/>
    </row>
    <row r="391" spans="1:5">
      <c r="A391" s="22"/>
      <c r="B391" s="23" t="s">
        <v>558</v>
      </c>
      <c r="C391" s="24">
        <f>C387-C389-C390</f>
        <v>1863640.03</v>
      </c>
      <c r="D391" s="24">
        <f>D387-D389-D390</f>
        <v>553632</v>
      </c>
      <c r="E391" s="32">
        <f>D391/C391</f>
        <v>0.29707024483692807</v>
      </c>
    </row>
    <row r="392" spans="1:5" ht="31.5" outlineLevel="1">
      <c r="A392" s="13" t="s">
        <v>531</v>
      </c>
      <c r="B392" s="14" t="s">
        <v>532</v>
      </c>
      <c r="C392" s="15">
        <v>50000</v>
      </c>
      <c r="D392" s="15">
        <v>46807</v>
      </c>
      <c r="E392" s="12">
        <f t="shared" si="65"/>
        <v>0.93613999999999997</v>
      </c>
    </row>
    <row r="393" spans="1:5" ht="22.5" outlineLevel="7">
      <c r="A393" s="16" t="s">
        <v>533</v>
      </c>
      <c r="B393" s="17" t="s">
        <v>534</v>
      </c>
      <c r="C393" s="18">
        <v>50000</v>
      </c>
      <c r="D393" s="18">
        <v>46807</v>
      </c>
      <c r="E393" s="19">
        <f>D393/C393</f>
        <v>0.93613999999999997</v>
      </c>
    </row>
    <row r="394" spans="1:5" ht="31.5" outlineLevel="1">
      <c r="A394" s="13" t="s">
        <v>535</v>
      </c>
      <c r="B394" s="14" t="s">
        <v>536</v>
      </c>
      <c r="C394" s="15">
        <v>87000</v>
      </c>
      <c r="D394" s="15">
        <v>0</v>
      </c>
      <c r="E394" s="12">
        <f t="shared" ref="E394" si="66">D394/C394</f>
        <v>0</v>
      </c>
    </row>
    <row r="395" spans="1:5" ht="22.5" outlineLevel="7">
      <c r="A395" s="16" t="s">
        <v>537</v>
      </c>
      <c r="B395" s="17" t="s">
        <v>538</v>
      </c>
      <c r="C395" s="18">
        <v>87000</v>
      </c>
      <c r="D395" s="18">
        <v>0</v>
      </c>
      <c r="E395" s="19">
        <f>D395/C395</f>
        <v>0</v>
      </c>
    </row>
    <row r="396" spans="1:5" outlineLevel="1">
      <c r="A396" s="13" t="s">
        <v>539</v>
      </c>
      <c r="B396" s="14" t="s">
        <v>540</v>
      </c>
      <c r="C396" s="15">
        <v>890000</v>
      </c>
      <c r="D396" s="15">
        <v>0</v>
      </c>
      <c r="E396" s="12">
        <f t="shared" ref="E396" si="67">D396/C396</f>
        <v>0</v>
      </c>
    </row>
    <row r="397" spans="1:5" ht="22.5" outlineLevel="7">
      <c r="A397" s="16" t="s">
        <v>541</v>
      </c>
      <c r="B397" s="17" t="s">
        <v>542</v>
      </c>
      <c r="C397" s="18">
        <v>890000</v>
      </c>
      <c r="D397" s="18">
        <v>0</v>
      </c>
      <c r="E397" s="19">
        <f>D397/C397</f>
        <v>0</v>
      </c>
    </row>
    <row r="398" spans="1:5" outlineLevel="1">
      <c r="A398" s="13" t="s">
        <v>543</v>
      </c>
      <c r="B398" s="14" t="s">
        <v>544</v>
      </c>
      <c r="C398" s="15">
        <v>11100</v>
      </c>
      <c r="D398" s="15">
        <v>9825</v>
      </c>
      <c r="E398" s="12">
        <f t="shared" ref="E398" si="68">D398/C398</f>
        <v>0.88513513513513509</v>
      </c>
    </row>
    <row r="399" spans="1:5" outlineLevel="7">
      <c r="A399" s="16" t="s">
        <v>545</v>
      </c>
      <c r="B399" s="17" t="s">
        <v>546</v>
      </c>
      <c r="C399" s="18">
        <v>11100</v>
      </c>
      <c r="D399" s="18">
        <v>9825</v>
      </c>
      <c r="E399" s="19">
        <f>D399/C399</f>
        <v>0.88513513513513509</v>
      </c>
    </row>
    <row r="400" spans="1:5" ht="21" outlineLevel="1">
      <c r="A400" s="13" t="s">
        <v>547</v>
      </c>
      <c r="B400" s="14" t="s">
        <v>548</v>
      </c>
      <c r="C400" s="15">
        <v>825540.03</v>
      </c>
      <c r="D400" s="15">
        <v>497000</v>
      </c>
      <c r="E400" s="12">
        <f t="shared" ref="E400" si="69">D400/C400</f>
        <v>0.60203016442461299</v>
      </c>
    </row>
    <row r="401" spans="1:5" ht="22.5" outlineLevel="7">
      <c r="A401" s="16" t="s">
        <v>549</v>
      </c>
      <c r="B401" s="17" t="s">
        <v>550</v>
      </c>
      <c r="C401" s="18">
        <v>825540.03</v>
      </c>
      <c r="D401" s="18">
        <v>497000</v>
      </c>
      <c r="E401" s="19">
        <f>D401/C401</f>
        <v>0.60203016442461299</v>
      </c>
    </row>
    <row r="402" spans="1:5" ht="12.75" customHeight="1">
      <c r="A402" s="43" t="s">
        <v>1</v>
      </c>
      <c r="B402" s="44"/>
      <c r="C402" s="45">
        <v>2381635187.23</v>
      </c>
      <c r="D402" s="45">
        <v>1628501802.01</v>
      </c>
      <c r="E402" s="39">
        <f t="shared" ref="E402" si="70">D402/C402</f>
        <v>0.6837746648780646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rep:2.46.0.72</dc:description>
  <cp:lastModifiedBy>shepelevich_ga</cp:lastModifiedBy>
  <dcterms:created xsi:type="dcterms:W3CDTF">2018-10-02T12:50:27Z</dcterms:created>
  <dcterms:modified xsi:type="dcterms:W3CDTF">2019-01-14T12:55:19Z</dcterms:modified>
</cp:coreProperties>
</file>