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pelevich_ga\Desktop\"/>
    </mc:Choice>
  </mc:AlternateContent>
  <bookViews>
    <workbookView xWindow="360" yWindow="330" windowWidth="14940" windowHeight="9090"/>
  </bookViews>
  <sheets>
    <sheet name="Бюджет" sheetId="1" r:id="rId1"/>
  </sheets>
  <definedNames>
    <definedName name="APPT" localSheetId="0">Бюджет!$A$14</definedName>
    <definedName name="FIO" localSheetId="0">Бюджет!$F$14</definedName>
    <definedName name="LAST_CELL" localSheetId="0">Бюджет!$J$411</definedName>
    <definedName name="SIGN" localSheetId="0">Бюджет!$A$14:$H$14</definedName>
  </definedNames>
  <calcPr calcId="162913"/>
</workbook>
</file>

<file path=xl/calcChain.xml><?xml version="1.0" encoding="utf-8"?>
<calcChain xmlns="http://schemas.openxmlformats.org/spreadsheetml/2006/main">
  <c r="D398" i="1" l="1"/>
  <c r="E398" i="1" s="1"/>
  <c r="C398" i="1"/>
  <c r="D387" i="1"/>
  <c r="C387" i="1"/>
  <c r="E386" i="1"/>
  <c r="D386" i="1"/>
  <c r="C386" i="1"/>
  <c r="D380" i="1"/>
  <c r="C380" i="1"/>
  <c r="D372" i="1"/>
  <c r="E372" i="1" s="1"/>
  <c r="C372" i="1"/>
  <c r="D365" i="1"/>
  <c r="E365" i="1" s="1"/>
  <c r="C365" i="1"/>
  <c r="D351" i="1"/>
  <c r="C351" i="1"/>
  <c r="E350" i="1"/>
  <c r="E380" i="1" l="1"/>
  <c r="E351" i="1"/>
  <c r="E387" i="1"/>
  <c r="D326" i="1"/>
  <c r="E325" i="1"/>
  <c r="C326" i="1"/>
  <c r="D319" i="1"/>
  <c r="C319" i="1"/>
  <c r="C300" i="1"/>
  <c r="D299" i="1"/>
  <c r="E299" i="1" s="1"/>
  <c r="E283" i="1"/>
  <c r="D283" i="1"/>
  <c r="C283" i="1"/>
  <c r="D272" i="1"/>
  <c r="C272" i="1"/>
  <c r="D261" i="1"/>
  <c r="E261" i="1" s="1"/>
  <c r="C261" i="1"/>
  <c r="D236" i="1"/>
  <c r="D237" i="1" s="1"/>
  <c r="C236" i="1"/>
  <c r="C237" i="1"/>
  <c r="D224" i="1"/>
  <c r="C224" i="1"/>
  <c r="E223" i="1"/>
  <c r="D207" i="1"/>
  <c r="C207" i="1"/>
  <c r="C185" i="1"/>
  <c r="D184" i="1"/>
  <c r="D185" i="1" s="1"/>
  <c r="E185" i="1" s="1"/>
  <c r="C165" i="1"/>
  <c r="D164" i="1"/>
  <c r="D165" i="1" s="1"/>
  <c r="E165" i="1" s="1"/>
  <c r="C144" i="1"/>
  <c r="C145" i="1"/>
  <c r="C146" i="1" s="1"/>
  <c r="D145" i="1"/>
  <c r="D144" i="1"/>
  <c r="D146" i="1" s="1"/>
  <c r="C133" i="1"/>
  <c r="D133" i="1"/>
  <c r="C118" i="1"/>
  <c r="D118" i="1"/>
  <c r="C102" i="1"/>
  <c r="D102" i="1"/>
  <c r="D103" i="1" s="1"/>
  <c r="C103" i="1"/>
  <c r="D89" i="1"/>
  <c r="C88" i="1"/>
  <c r="C89" i="1" s="1"/>
  <c r="E87" i="1"/>
  <c r="E88" i="1" s="1"/>
  <c r="E89" i="1" s="1"/>
  <c r="C70" i="1"/>
  <c r="C71" i="1" s="1"/>
  <c r="D70" i="1"/>
  <c r="D71" i="1" s="1"/>
  <c r="E50" i="1"/>
  <c r="C51" i="1"/>
  <c r="E51" i="1" s="1"/>
  <c r="D52" i="1"/>
  <c r="E29" i="1"/>
  <c r="D31" i="1"/>
  <c r="C30" i="1"/>
  <c r="C31" i="1" s="1"/>
  <c r="C11" i="1"/>
  <c r="D11" i="1"/>
  <c r="D12" i="1" s="1"/>
  <c r="C10" i="1"/>
  <c r="E10" i="1" s="1"/>
  <c r="C52" i="1" l="1"/>
  <c r="E184" i="1"/>
  <c r="E272" i="1"/>
  <c r="E319" i="1"/>
  <c r="E224" i="1"/>
  <c r="D300" i="1"/>
  <c r="E326" i="1"/>
  <c r="E300" i="1"/>
  <c r="E237" i="1"/>
  <c r="E236" i="1"/>
  <c r="E207" i="1"/>
  <c r="E206" i="1"/>
  <c r="E146" i="1"/>
  <c r="E145" i="1"/>
  <c r="E133" i="1"/>
  <c r="E132" i="1"/>
  <c r="E118" i="1"/>
  <c r="E117" i="1"/>
  <c r="E103" i="1"/>
  <c r="E102" i="1"/>
  <c r="C12" i="1"/>
  <c r="E70" i="1"/>
  <c r="E71" i="1"/>
  <c r="E52" i="1"/>
  <c r="E31" i="1"/>
  <c r="E30" i="1"/>
  <c r="E12" i="1"/>
  <c r="E11" i="1"/>
  <c r="E407" i="1" l="1"/>
  <c r="E406" i="1"/>
  <c r="E404" i="1"/>
  <c r="E402" i="1"/>
  <c r="E400" i="1"/>
  <c r="E391" i="1"/>
  <c r="E389" i="1"/>
  <c r="E382" i="1"/>
  <c r="E375" i="1"/>
  <c r="E374" i="1"/>
  <c r="E367" i="1"/>
  <c r="E359" i="1"/>
  <c r="E357" i="1"/>
  <c r="E356" i="1"/>
  <c r="E355" i="1"/>
  <c r="E354" i="1"/>
  <c r="E353" i="1"/>
  <c r="E346" i="1"/>
  <c r="E345" i="1"/>
  <c r="E344" i="1"/>
  <c r="E343" i="1"/>
  <c r="E342" i="1"/>
  <c r="E341" i="1"/>
  <c r="E340" i="1"/>
  <c r="E338" i="1"/>
  <c r="E337" i="1"/>
  <c r="E336" i="1"/>
  <c r="E335" i="1"/>
  <c r="E334" i="1"/>
  <c r="E333" i="1"/>
  <c r="E332" i="1"/>
  <c r="E331" i="1"/>
  <c r="E330" i="1"/>
  <c r="E329" i="1"/>
  <c r="E328" i="1"/>
  <c r="E321" i="1"/>
  <c r="E314" i="1"/>
  <c r="E312" i="1"/>
  <c r="E311" i="1"/>
  <c r="E310" i="1"/>
  <c r="E309" i="1"/>
  <c r="E308" i="1"/>
  <c r="E307" i="1"/>
  <c r="E306" i="1"/>
  <c r="E305" i="1"/>
  <c r="E304" i="1"/>
  <c r="E302" i="1"/>
  <c r="E295" i="1"/>
  <c r="E293" i="1"/>
  <c r="E291" i="1"/>
  <c r="E289" i="1"/>
  <c r="E287" i="1"/>
  <c r="E285" i="1"/>
  <c r="E278" i="1"/>
  <c r="E276" i="1"/>
  <c r="E275" i="1"/>
  <c r="E274" i="1"/>
  <c r="E267" i="1"/>
  <c r="E265" i="1"/>
  <c r="E264" i="1"/>
  <c r="E263" i="1"/>
  <c r="E256" i="1"/>
  <c r="E254" i="1"/>
  <c r="E253" i="1"/>
  <c r="E251" i="1"/>
  <c r="E249" i="1"/>
  <c r="E248" i="1"/>
  <c r="E246" i="1"/>
  <c r="E245" i="1"/>
  <c r="E243" i="1"/>
  <c r="E241" i="1"/>
  <c r="E239" i="1"/>
  <c r="E232" i="1"/>
  <c r="E230" i="1"/>
  <c r="E228" i="1"/>
  <c r="E226" i="1"/>
  <c r="E219" i="1"/>
  <c r="E217" i="1"/>
  <c r="E215" i="1"/>
  <c r="E213" i="1"/>
  <c r="E211" i="1"/>
  <c r="E209" i="1"/>
  <c r="E201" i="1"/>
  <c r="E200" i="1"/>
  <c r="E198" i="1"/>
  <c r="E196" i="1"/>
  <c r="E194" i="1"/>
  <c r="E192" i="1"/>
  <c r="E190" i="1"/>
  <c r="E188" i="1"/>
  <c r="E187" i="1"/>
  <c r="E180" i="1"/>
  <c r="E178" i="1"/>
  <c r="E176" i="1"/>
  <c r="E174" i="1"/>
  <c r="E172" i="1"/>
  <c r="E170" i="1"/>
  <c r="E169" i="1"/>
  <c r="E168" i="1"/>
  <c r="E167" i="1"/>
  <c r="E159" i="1"/>
  <c r="E158" i="1"/>
  <c r="E156" i="1"/>
  <c r="E155" i="1"/>
  <c r="E154" i="1"/>
  <c r="E153" i="1"/>
  <c r="E152" i="1"/>
  <c r="E151" i="1"/>
  <c r="E150" i="1"/>
  <c r="E149" i="1"/>
  <c r="E148" i="1"/>
  <c r="E141" i="1"/>
  <c r="E140" i="1"/>
  <c r="E139" i="1"/>
  <c r="E138" i="1"/>
  <c r="E137" i="1"/>
  <c r="E136" i="1"/>
  <c r="E135" i="1"/>
  <c r="E128" i="1"/>
  <c r="E126" i="1"/>
  <c r="E125" i="1"/>
  <c r="E124" i="1"/>
  <c r="E123" i="1"/>
  <c r="E122" i="1"/>
  <c r="E121" i="1"/>
  <c r="E120" i="1"/>
  <c r="E113" i="1"/>
  <c r="E111" i="1"/>
  <c r="E110" i="1"/>
  <c r="E109" i="1"/>
  <c r="E107" i="1"/>
  <c r="E106" i="1"/>
  <c r="E105" i="1"/>
  <c r="E98" i="1"/>
  <c r="E96" i="1"/>
  <c r="E95" i="1"/>
  <c r="E94" i="1"/>
  <c r="E93" i="1"/>
  <c r="E92" i="1"/>
  <c r="E91" i="1"/>
  <c r="E84" i="1"/>
  <c r="E82" i="1"/>
  <c r="E81" i="1"/>
  <c r="E80" i="1"/>
  <c r="E79" i="1"/>
  <c r="E78" i="1"/>
  <c r="E77" i="1"/>
  <c r="E76" i="1"/>
  <c r="E74" i="1"/>
  <c r="E73" i="1"/>
  <c r="E66" i="1"/>
  <c r="E64" i="1"/>
  <c r="E62" i="1"/>
  <c r="E60" i="1"/>
  <c r="E59" i="1"/>
  <c r="E57" i="1"/>
  <c r="E56" i="1"/>
  <c r="E55" i="1"/>
  <c r="E54" i="1"/>
  <c r="E47" i="1"/>
  <c r="E45" i="1"/>
  <c r="E44" i="1"/>
  <c r="E43" i="1"/>
  <c r="E42" i="1"/>
  <c r="E41" i="1"/>
  <c r="E39" i="1"/>
  <c r="E38" i="1"/>
  <c r="E36" i="1"/>
  <c r="E35" i="1"/>
  <c r="E34" i="1"/>
  <c r="E33" i="1"/>
  <c r="E26" i="1"/>
  <c r="E24" i="1"/>
  <c r="E20" i="1"/>
  <c r="E19" i="1"/>
  <c r="E18" i="1"/>
  <c r="E15" i="1"/>
  <c r="E16" i="1"/>
  <c r="E14" i="1"/>
  <c r="E405" i="1"/>
  <c r="E403" i="1"/>
  <c r="E401" i="1"/>
  <c r="E399" i="1"/>
  <c r="E394" i="1"/>
  <c r="E392" i="1"/>
  <c r="E390" i="1"/>
  <c r="E388" i="1"/>
  <c r="E383" i="1"/>
  <c r="E381" i="1"/>
  <c r="E376" i="1"/>
  <c r="E373" i="1"/>
  <c r="E368" i="1"/>
  <c r="E366" i="1"/>
  <c r="E361" i="1"/>
  <c r="E360" i="1"/>
  <c r="E358" i="1"/>
  <c r="E352" i="1"/>
  <c r="E347" i="1"/>
  <c r="E339" i="1"/>
  <c r="E327" i="1"/>
  <c r="E322" i="1"/>
  <c r="E320" i="1"/>
  <c r="E315" i="1"/>
  <c r="E313" i="1"/>
  <c r="E303" i="1"/>
  <c r="E301" i="1"/>
  <c r="E296" i="1"/>
  <c r="E294" i="1"/>
  <c r="E292" i="1"/>
  <c r="E290" i="1"/>
  <c r="E288" i="1"/>
  <c r="E286" i="1"/>
  <c r="E279" i="1"/>
  <c r="E277" i="1"/>
  <c r="E273" i="1"/>
  <c r="E268" i="1"/>
  <c r="E266" i="1"/>
  <c r="E262" i="1"/>
  <c r="E257" i="1"/>
  <c r="E255" i="1"/>
  <c r="E252" i="1"/>
  <c r="E250" i="1"/>
  <c r="E247" i="1"/>
  <c r="E244" i="1"/>
  <c r="E242" i="1"/>
  <c r="E240" i="1"/>
  <c r="E238" i="1"/>
  <c r="E233" i="1"/>
  <c r="E231" i="1"/>
  <c r="E229" i="1"/>
  <c r="E227" i="1"/>
  <c r="E225" i="1"/>
  <c r="E220" i="1"/>
  <c r="E218" i="1"/>
  <c r="E216" i="1"/>
  <c r="E214" i="1"/>
  <c r="E212" i="1"/>
  <c r="E210" i="1"/>
  <c r="E208" i="1"/>
  <c r="E203" i="1"/>
  <c r="E202" i="1"/>
  <c r="E199" i="1"/>
  <c r="E197" i="1"/>
  <c r="E195" i="1"/>
  <c r="E193" i="1"/>
  <c r="E191" i="1"/>
  <c r="E189" i="1"/>
  <c r="E186" i="1"/>
  <c r="E181" i="1"/>
  <c r="E179" i="1"/>
  <c r="E177" i="1"/>
  <c r="E175" i="1"/>
  <c r="E173" i="1"/>
  <c r="E171" i="1"/>
  <c r="E166" i="1"/>
  <c r="E161" i="1"/>
  <c r="E160" i="1"/>
  <c r="E157" i="1"/>
  <c r="E147" i="1"/>
  <c r="E142" i="1"/>
  <c r="E134" i="1"/>
  <c r="E129" i="1"/>
  <c r="E127" i="1"/>
  <c r="E119" i="1"/>
  <c r="E114" i="1"/>
  <c r="E112" i="1"/>
  <c r="E108" i="1"/>
  <c r="E104" i="1"/>
  <c r="E99" i="1"/>
  <c r="E97" i="1"/>
  <c r="E90" i="1"/>
  <c r="E85" i="1"/>
  <c r="E83" i="1"/>
  <c r="E75" i="1"/>
  <c r="E72" i="1"/>
  <c r="E67" i="1"/>
  <c r="E65" i="1"/>
  <c r="E63" i="1"/>
  <c r="E61" i="1"/>
  <c r="E58" i="1"/>
  <c r="E53" i="1"/>
  <c r="E48" i="1"/>
  <c r="E46" i="1"/>
  <c r="E40" i="1"/>
  <c r="E37" i="1"/>
  <c r="E32" i="1"/>
  <c r="E27" i="1"/>
  <c r="E25" i="1"/>
  <c r="E23" i="1"/>
  <c r="E21" i="1"/>
  <c r="E17" i="1"/>
  <c r="E7" i="1"/>
  <c r="E8" i="1"/>
  <c r="E13" i="1"/>
  <c r="E6" i="1"/>
</calcChain>
</file>

<file path=xl/sharedStrings.xml><?xml version="1.0" encoding="utf-8"?>
<sst xmlns="http://schemas.openxmlformats.org/spreadsheetml/2006/main" count="705" uniqueCount="586">
  <si>
    <t>КЦСР</t>
  </si>
  <si>
    <t>Итого</t>
  </si>
  <si>
    <t>5200000000</t>
  </si>
  <si>
    <t>Муниципальная программа "Развитие образования Кировского муниципального района Ленинградской области"</t>
  </si>
  <si>
    <t>5210000000</t>
  </si>
  <si>
    <t>Подпрограмма "Развитие дошкольного образования детей Кировского муниципального района Ленинградской области"</t>
  </si>
  <si>
    <t>5210100000</t>
  </si>
  <si>
    <t>Основное мероприятие "Реализация образовательных программ дошкольного образования"</t>
  </si>
  <si>
    <t>5210100240</t>
  </si>
  <si>
    <t>Расходы на обеспечение деятельности муниципальных казенных учреждений</t>
  </si>
  <si>
    <t>5210100250</t>
  </si>
  <si>
    <t>Предоставление муниципальным бюджетным и автономным учреждениям субсидий</t>
  </si>
  <si>
    <t>5210111790</t>
  </si>
  <si>
    <t>Проведение независимой оценки качества условий образовательной деятельности в дошкольных учреждениях</t>
  </si>
  <si>
    <t>5210200000</t>
  </si>
  <si>
    <t>Основное мероприятие "Развитие инфраструктуры дошкольного образования"</t>
  </si>
  <si>
    <t>5210211770</t>
  </si>
  <si>
    <t>Оснащение оборудованием детских дошкольных организаций</t>
  </si>
  <si>
    <t>5210211810</t>
  </si>
  <si>
    <t>Создание дополнительных мест в учреждениях дошкольного образования за исключением организации строительства, реконструкции объектов и выкупа</t>
  </si>
  <si>
    <t>52102S0472</t>
  </si>
  <si>
    <t>Строительство, реконструкция и приобретение объектов для организации дошкольного образования (Приобретение имущественного комплекса ЧДОУ "Детский сад № 10 ОАО "РЖД" г.п.Мга)</t>
  </si>
  <si>
    <t>5210300000</t>
  </si>
  <si>
    <t>Основное мероприятие "Содействие развитию дошкольного образования"</t>
  </si>
  <si>
    <t>5210311800</t>
  </si>
  <si>
    <t>Обновление содержания дошкольного образования</t>
  </si>
  <si>
    <t>5210400000</t>
  </si>
  <si>
    <t>Основное мероприятие "Оказание мер социальной поддержки семьям, имеющим детей"</t>
  </si>
  <si>
    <t>5210471360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</si>
  <si>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</si>
  <si>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5210500000</t>
  </si>
  <si>
    <t>Основное мероприятие "Мероприятия по приспособлению объектов для доступа инвалидов и маломобильных групп населения"</t>
  </si>
  <si>
    <t>52105R0270</t>
  </si>
  <si>
    <t>Мероприятия государственной программы Российской Федерации "Доступная среда"</t>
  </si>
  <si>
    <t>Мероприятия по формированию доступной среды жизнедеятельности для инвалидов в Ленинградской области</t>
  </si>
  <si>
    <t>5220000000</t>
  </si>
  <si>
    <t>Подпрограмма "Развитие начального общего, основного общего и среднего общего образования детей Кировского муниципального района Ленинградской области"</t>
  </si>
  <si>
    <t>5220100000</t>
  </si>
  <si>
    <t>Основное мероприятие "Реализация образовательных программ общего образования"</t>
  </si>
  <si>
    <t>5220100240</t>
  </si>
  <si>
    <t>5220100250</t>
  </si>
  <si>
    <t>5220111950</t>
  </si>
  <si>
    <t>Организация групп продленного дня в образовательных организациях</t>
  </si>
  <si>
    <t>5220112230</t>
  </si>
  <si>
    <t>Проведение независимой оценки качества условий образовательной деятельности в общеобразовательных учреждениях</t>
  </si>
  <si>
    <t>5220200000</t>
  </si>
  <si>
    <t>Основное мероприятие "Развитие инфраструктуры общего образования"</t>
  </si>
  <si>
    <t>5220211870</t>
  </si>
  <si>
    <t>Оснащение учебно-лабораторным оборудованием организаций, работающих по ФГОС</t>
  </si>
  <si>
    <t>52202S4450</t>
  </si>
  <si>
    <t>Строительство, реконструкция, приобретение и пристрой объектов для организации общего образования</t>
  </si>
  <si>
    <t>5220300000</t>
  </si>
  <si>
    <t>Основное мероприятие "Содействие развитию общего образования"</t>
  </si>
  <si>
    <t>5220311830</t>
  </si>
  <si>
    <t>Обновление содержания общего образования и развитие сети общеобразовательных учреждений</t>
  </si>
  <si>
    <t>5220311840</t>
  </si>
  <si>
    <t>Развитие воспитательного потенциала системы общего образования</t>
  </si>
  <si>
    <t>5220311880</t>
  </si>
  <si>
    <t>Государственная регламентация деятельности образовательных организаций</t>
  </si>
  <si>
    <t>5220312560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</si>
  <si>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</si>
  <si>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52203S0519</t>
  </si>
  <si>
    <t>Укрепление материально-технической базы организаций общего образования (оснащение учебно-материальной базы образовательных организаций –региональных инновационных площадок)</t>
  </si>
  <si>
    <t>522E100000</t>
  </si>
  <si>
    <t>Федеральный проект "Современная школа"</t>
  </si>
  <si>
    <t>522E151690</t>
  </si>
  <si>
    <t>5230000000</t>
  </si>
  <si>
    <t>Подпрограмма "Развитие воспитательного пространства Кировского муниципального района Ленинградской области"</t>
  </si>
  <si>
    <t>5230100000</t>
  </si>
  <si>
    <t>Основное мероприятие "Реализация программ дополнительного образования детей"</t>
  </si>
  <si>
    <t>5230100240</t>
  </si>
  <si>
    <t>5230100250</t>
  </si>
  <si>
    <t>5230112360</t>
  </si>
  <si>
    <t>Проведение независимой оценки качества условий образовательной деятельности в учреждениях дополнительного образования</t>
  </si>
  <si>
    <t>5230112550</t>
  </si>
  <si>
    <t>Обеспечение функционирования модели персонифицированного финансирования дополнительного образования детей</t>
  </si>
  <si>
    <t>5230200000</t>
  </si>
  <si>
    <t>Основное мероприятие "Содействие развитию дополнительного образования"</t>
  </si>
  <si>
    <t>5230211860</t>
  </si>
  <si>
    <t>Развитие системы образования</t>
  </si>
  <si>
    <t>52302S0574</t>
  </si>
  <si>
    <t>Укрепление материально-технической базы организаций дополнительного образования (организация деятельности по апробации инновационной программы развития дополнительного образования детей)</t>
  </si>
  <si>
    <t>5230300000</t>
  </si>
  <si>
    <t>Основное мероприятие "Поддержка талантливой молодежи"</t>
  </si>
  <si>
    <t>5230311890</t>
  </si>
  <si>
    <t>Поддержка талантливой молодежи</t>
  </si>
  <si>
    <t>5230400000</t>
  </si>
  <si>
    <t>Основное мероприятие "Поддержка работы школьных лесничеств"</t>
  </si>
  <si>
    <t>52304S0190</t>
  </si>
  <si>
    <t>Организация работы школьных лесничеств</t>
  </si>
  <si>
    <t>523E200000</t>
  </si>
  <si>
    <t>Федеральный проект "Успех каждого ребенка"</t>
  </si>
  <si>
    <t>523E254910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</si>
  <si>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</si>
  <si>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5240000000</t>
  </si>
  <si>
    <t>Подпрограмма "Кадровое обеспечение системы образования Кировского муниципального района Ленинградской области"</t>
  </si>
  <si>
    <t>5240100000</t>
  </si>
  <si>
    <t>Основное мероприятие "Реализация образовательных программ дошкольного и общего образования"</t>
  </si>
  <si>
    <t>5240171350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</si>
  <si>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</si>
  <si>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5240171530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</si>
  <si>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</si>
  <si>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5240200000</t>
  </si>
  <si>
    <t>Основное мероприятие "Содействие развитию кадрового потенциала"</t>
  </si>
  <si>
    <t>5240211130</t>
  </si>
  <si>
    <t>Профессиональная переподготовка специалистов образовательных организаций</t>
  </si>
  <si>
    <t>5240211900</t>
  </si>
  <si>
    <t>Развитие кадрового потенциала системы дошкольного, общего и дополнительного образования</t>
  </si>
  <si>
    <t>5240211920</t>
  </si>
  <si>
    <t>Развитие кадровых ресурсов</t>
  </si>
  <si>
    <t>5240211930</t>
  </si>
  <si>
    <t>Проведение аттестации рабочих мест</t>
  </si>
  <si>
    <t>5240211940</t>
  </si>
  <si>
    <t>Проведение периодического медицинского осмотра работников образовательных учреждений</t>
  </si>
  <si>
    <t>5240211980</t>
  </si>
  <si>
    <t>Проведение обязательного психиатрического освидетельствования работников образовательных учреждений</t>
  </si>
  <si>
    <t>52402S0840</t>
  </si>
  <si>
    <t>5240300000</t>
  </si>
  <si>
    <t>Основное мероприятие "Поощрение лучших педагогических работников"</t>
  </si>
  <si>
    <t>5240311910</t>
  </si>
  <si>
    <t>Поощрение педагогических работников района</t>
  </si>
  <si>
    <t>5250000000</t>
  </si>
  <si>
    <t>Подпрограмма "Информатизация системы образования Кировского муниципального района Ленинградской области"</t>
  </si>
  <si>
    <t>5250100000</t>
  </si>
  <si>
    <t>Основное мероприятие "Создание современной информационно-образовательной среды образовательных организаций"</t>
  </si>
  <si>
    <t>5250112154</t>
  </si>
  <si>
    <t>Организация электронного и дистанционного обучения обучающихся в муниципальных общеобразовательных организациях</t>
  </si>
  <si>
    <t>5250112270</t>
  </si>
  <si>
    <t>Приобретение компьютерного оборудования для образовательных организаций в целях информатизации обучения</t>
  </si>
  <si>
    <t>5250112300</t>
  </si>
  <si>
    <t>Техническое сопровождение в целях информатизации обучения учащихся</t>
  </si>
  <si>
    <t>52501S4702</t>
  </si>
  <si>
    <t>Организация электронного и дистанционного обучения детей-инвалидов (организация электронного и дистанционного обучения детей – инвалидов, обучающихся в муниципальных общеобразовательных организациях)</t>
  </si>
  <si>
    <t>52501S4707</t>
  </si>
  <si>
    <t>Организация электронного и дистанционного обучения детей-инвалидов (приобретение компьютерного, телекоммуникационного и специализированного оборудования для оснащения рабочих мест детей-инвалидов)</t>
  </si>
  <si>
    <t>52501S4708</t>
  </si>
  <si>
    <t>Организация электронного и дистанционного обучения детей-инвалидов (техническое сопровождение электронного и дистанционного обучения по адресам проживания детей - инвалидов)</t>
  </si>
  <si>
    <t>525E400000</t>
  </si>
  <si>
    <t>Федеральный проект "Цифровая образовательная среда"</t>
  </si>
  <si>
    <t>525E452100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</si>
  <si>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</si>
  <si>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5260000000</t>
  </si>
  <si>
    <t>Подпрограмма "Охрана здоровья участников образовательного процесса Кировского муниципального района Ленинградской области"</t>
  </si>
  <si>
    <t>5260100000</t>
  </si>
  <si>
    <t>Основное мероприятие "Создание в образовательных организациях условий для сохранения и укрепления здоровья"</t>
  </si>
  <si>
    <t>5260112220</t>
  </si>
  <si>
    <t>Проведение мероприятий, направленных на организацию охраны здоровья участников образовательного процесса</t>
  </si>
  <si>
    <t>5260112250</t>
  </si>
  <si>
    <t>Обслуживание системы водоочистки образовательных организаций</t>
  </si>
  <si>
    <t>5260112260</t>
  </si>
  <si>
    <t>Благоустройство территорий образовательных организаций</t>
  </si>
  <si>
    <t>5260200000</t>
  </si>
  <si>
    <t>Основное мероприятие "Обеспечение отдыха, занятости детей, подростков и молодежи"</t>
  </si>
  <si>
    <t>5260212290</t>
  </si>
  <si>
    <t>Организация отдыха детей и подростков</t>
  </si>
  <si>
    <t>52602S0605</t>
  </si>
  <si>
    <t>Организация отдыха детей в каникулярное время (проведение с-витаминизации третьих блюд в оздоровительных лагерях всех типов и видов)</t>
  </si>
  <si>
    <t>52602S4417</t>
  </si>
  <si>
    <t>Организация отдыха детей, находящихся в трудной жизненной ситуации, в каникулярное время (проведение мероприятий по оздоровительной кампании детей, находящихся в трудной жизненной ситуации)</t>
  </si>
  <si>
    <t>5260300000</t>
  </si>
  <si>
    <t>Основное мероприятие "Предоставление питания на бесплатной основе (с частичной компенсацией его стоимости) обучающимся в муниципальных образовательных организациях, в частных общеобразовательных организациях, расположенных на территории Ленинградской области"</t>
  </si>
  <si>
    <t>5260371440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</si>
  <si>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</si>
  <si>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5270000000</t>
  </si>
  <si>
    <t>Подпрограмма "Безопасность образовательных организаций Кировского муниципального района Ленинградской области"</t>
  </si>
  <si>
    <t>5270100000</t>
  </si>
  <si>
    <t>Основное мероприятие "Организация мероприятий по комплексной безопасности образовательных организаций"</t>
  </si>
  <si>
    <t>5270112140</t>
  </si>
  <si>
    <t>Обеспечение антитеррористической защищенности объектов (территорий)</t>
  </si>
  <si>
    <t>5270112160</t>
  </si>
  <si>
    <t>Обслуживание АПС в муниципальных образовательных организациях</t>
  </si>
  <si>
    <t>5270112170</t>
  </si>
  <si>
    <t>Обеспечение функционирования канала связи с пожарными частями в муниципальных образовательных организациях</t>
  </si>
  <si>
    <t>5270112180</t>
  </si>
  <si>
    <t>Обслуживание охранной тревожной сигнализации в муниципальных образовательных организациях</t>
  </si>
  <si>
    <t>5270112200</t>
  </si>
  <si>
    <t>Организация мероприятий по комплексной безопасности муниципальных образовательных организаций</t>
  </si>
  <si>
    <t>5270112340</t>
  </si>
  <si>
    <t>Организация охраны в муниципальных образовательных организациях путем экстренного вызова группы задержания вневедомственной охраны</t>
  </si>
  <si>
    <t>52701S0513</t>
  </si>
  <si>
    <t>Укрепление материально-технической базы организаций общего образования (приобретение для государственных и муниципальных образовательных организаций автобусов и микроавтобусов)</t>
  </si>
  <si>
    <t>5270200000</t>
  </si>
  <si>
    <t>Основное мероприятие "Обеспечение безопасности дорожного движения"</t>
  </si>
  <si>
    <t>5270212440</t>
  </si>
  <si>
    <t>Обеспечение безопасности дорожного движения</t>
  </si>
  <si>
    <t>5280000000</t>
  </si>
  <si>
    <t>Подпрограмма "Укрепление материально-технической базы образовательных организаций Кировского муниципального района Ленинградской области"</t>
  </si>
  <si>
    <t>5280100000</t>
  </si>
  <si>
    <t>Основное мероприятие "Развитие инфраструктуры образования"</t>
  </si>
  <si>
    <t>5280112320</t>
  </si>
  <si>
    <t>Укрепление материально-технической базы учреждений общего образования</t>
  </si>
  <si>
    <t>5280112350</t>
  </si>
  <si>
    <t>Выполнение мероприятий на устранение аварийных ситуаций в муниципальных образовательных организациях</t>
  </si>
  <si>
    <t>52801S0491</t>
  </si>
  <si>
    <t>Укрепление материально-технической базы организаций дошкольного образования (ремонтные работы в дошкольных образовательных организациях)</t>
  </si>
  <si>
    <t>52801S0510</t>
  </si>
  <si>
    <t>Укрепление материально-технической базы организаций общего образования (ремонтные работы в общеобразовательных организациях)</t>
  </si>
  <si>
    <t>52801S0571</t>
  </si>
  <si>
    <t>Укрепление материально-технической базы организаций дополнительного образования (ремонтные работы в организациях дополнительного образования детей)</t>
  </si>
  <si>
    <t>52801S4840</t>
  </si>
  <si>
    <t>Поддержка развития общественной инфраструктуры муниципального значения</t>
  </si>
  <si>
    <t>52801S4890</t>
  </si>
  <si>
    <t>Проведение капитального ремонта спортивных площадок (стадионов) общеобразовательных организаций</t>
  </si>
  <si>
    <t>5290000000</t>
  </si>
  <si>
    <t>Подпрограмма "Осуществление мер социальной поддержки детей-сирот и детей, оставшихся без попечения родителей, а также лиц из числа детей-сирот и детей, оставшихся без попечения родителей в Кировском муниципальном районе Ленинградской области"</t>
  </si>
  <si>
    <t>5290100000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</si>
  <si>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</si>
  <si>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5290152600</t>
  </si>
  <si>
    <t>Выплата единовременного пособия при всех формах устройства детей, лишенных родительского попечения, в семью</t>
  </si>
  <si>
    <t>5290171430</t>
  </si>
  <si>
    <t>Организация выплаты вознаграждения, причитающегося приемным родителям</t>
  </si>
  <si>
    <t>5290171450</t>
  </si>
  <si>
    <t>Подготовка граждан, желающих принять на воспитание в свою семью ребенка, оставшегося без попечения родителей</t>
  </si>
  <si>
    <t>5290171460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</si>
  <si>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</si>
  <si>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5290171470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</si>
  <si>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</si>
  <si>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5290171480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</si>
  <si>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</si>
  <si>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5290171490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</si>
  <si>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</si>
  <si>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5290171500</t>
  </si>
  <si>
    <t>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</si>
  <si>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5290171720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</si>
  <si>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</si>
  <si>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5290200000</t>
  </si>
  <si>
    <t>Основное мероприятие "Обеспечение детей-сирот, детей, оставшихся без попечения родителей, лиц из числа детей-сирот и детей, оставшихся без попечения родителей, благоустроенными жилыми помещениям из специализированного жилищного фонда по договорам найма специализированных жилых помещений"</t>
  </si>
  <si>
    <t>5290270820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</si>
  <si>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</si>
  <si>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52902R0820</t>
  </si>
  <si>
    <t>5400000000</t>
  </si>
  <si>
    <t>Муниципальная программа "Развитие физической культуры и спорта, молодежной политики в Кировском муниципальном районе Ленинградской области"</t>
  </si>
  <si>
    <t>5410000000</t>
  </si>
  <si>
    <t>Подпрограмма "Развитие физической культуры и спорта в Кировском муниципальном районе Ленинградской области"</t>
  </si>
  <si>
    <t>5410100000</t>
  </si>
  <si>
    <t>Основное мероприятие "Развитие физической культуры и спорта среди различных групп населения"</t>
  </si>
  <si>
    <t>5410100250</t>
  </si>
  <si>
    <t>5410106530</t>
  </si>
  <si>
    <t>Субсидии на возмещение затрат, связанных с проведением спортивных соревнований по плаванию</t>
  </si>
  <si>
    <t>5410111050</t>
  </si>
  <si>
    <t>Проведение мероприятий и спортивных соревнований Всероссийского физкультурно-спортивного комплекса «Готов к труду и обороне» (ГТО)</t>
  </si>
  <si>
    <t>5410111260</t>
  </si>
  <si>
    <t>Организация и проведение районных спортивно-массовых мероприятий и спортивных соревнований, обеспечение участия в региональных и всероссийских спортивно-массовых мероприятиях различных групп населения</t>
  </si>
  <si>
    <t>5410200000</t>
  </si>
  <si>
    <t>Основное мероприятие "Развитие массового детско-юношеского спорта"</t>
  </si>
  <si>
    <t>5410211270</t>
  </si>
  <si>
    <t>Организация и проведение районных массовых соревнований среди детей и подростков, обеспечение участия в региональных, межрегиональных российских спортивных соревнованиях по видам спорта детей и подростков</t>
  </si>
  <si>
    <t>5410300000</t>
  </si>
  <si>
    <t>Основное мероприятие "Патриотическое воспитание молодежи средствами физической культуры и спорта"</t>
  </si>
  <si>
    <t>5410311280</t>
  </si>
  <si>
    <t>Организация и проведение спартакиады допризывной молодежи Кировского района Ленинградской области</t>
  </si>
  <si>
    <t>5410400000</t>
  </si>
  <si>
    <t>Основное мероприятие "Развитие адаптивной физической культуры и спорта"</t>
  </si>
  <si>
    <t>5410411290</t>
  </si>
  <si>
    <t>Организация и проведение соревнований и спортивно массовых мероприятий для инвалидов</t>
  </si>
  <si>
    <t>5410500000</t>
  </si>
  <si>
    <t>Основное мероприятие "Материально-техническое обеспечение физической культуры и спорта"</t>
  </si>
  <si>
    <t>5410511300</t>
  </si>
  <si>
    <t>Материально-техническое обеспечение тренировочного процесса и приобретение наградной и спортивной атрибутики, сувенирной продукции</t>
  </si>
  <si>
    <t>5410700000</t>
  </si>
  <si>
    <t>Основное мероприятие "Реализация комплекса мер по поддержке учреждений, осуществляющих спортивную подготовку в Кировском районе Ленинградской области"</t>
  </si>
  <si>
    <t>5410700250</t>
  </si>
  <si>
    <t>5420000000</t>
  </si>
  <si>
    <t>Подпрограмма "Развитие молодежной политики в Кировском муниципальном районе Ленинградской области"</t>
  </si>
  <si>
    <t>5420100000</t>
  </si>
  <si>
    <t>Основное мероприятие "Гражданско-патриотическое воспитание молодежи"</t>
  </si>
  <si>
    <t>5420111340</t>
  </si>
  <si>
    <t>Организация и проведение мероприятий по гражданско-патриотическому воспитанию молодежи</t>
  </si>
  <si>
    <t>54201S4340</t>
  </si>
  <si>
    <t>Реализация комплекса мер по сохранению исторической памяти</t>
  </si>
  <si>
    <t>5420200000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</si>
  <si>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</si>
  <si>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5420211350</t>
  </si>
  <si>
    <t>Реализация комплекса мер по профилактике асоциального поведения и употребления психоактивных веществ в подростковой и молодежной среде</t>
  </si>
  <si>
    <t>5420300000</t>
  </si>
  <si>
    <t>Основное мероприятие "Поддержка творческой и талантливой молодежи"</t>
  </si>
  <si>
    <t>5420311360</t>
  </si>
  <si>
    <t>Реализация комплекса мер по поддержке творческой и талантливой молодежи</t>
  </si>
  <si>
    <t>5420400000</t>
  </si>
  <si>
    <t>Основное мероприятие "Комплексные меры по поддержке молодой семьи"</t>
  </si>
  <si>
    <t>5420411370</t>
  </si>
  <si>
    <t>Реализация комплекса мер по поддержке молодых семей и пропаганде семейных ценностей</t>
  </si>
  <si>
    <t>5420500000</t>
  </si>
  <si>
    <t>Основное мероприятие "Работа со студенческой и профессионально обучающейся молодежью"</t>
  </si>
  <si>
    <t>5420511380</t>
  </si>
  <si>
    <t>Обеспечение участия студенческой и профессионально обучающейся молодежи в молодежных международных образовательных форумах</t>
  </si>
  <si>
    <t>5420600000</t>
  </si>
  <si>
    <t>5420611390</t>
  </si>
  <si>
    <t>Организация отдыха, занятости подростков и молодежи в летний период</t>
  </si>
  <si>
    <t>5420700000</t>
  </si>
  <si>
    <t>Основное мероприятие "Реализация комплекса мер по поддержке молодежных общественных организаций, объединений, инициатив и развитию добровольческого (волонтерского) движения"</t>
  </si>
  <si>
    <t>5420712370</t>
  </si>
  <si>
    <t>Материально-техническое обеспечение молодежных коворкинг-центров</t>
  </si>
  <si>
    <t>54207S4820</t>
  </si>
  <si>
    <t>5500000000</t>
  </si>
  <si>
    <t>Муниципальная программа "Развитие культуры Кировского района Ленинградской области"</t>
  </si>
  <si>
    <t>5510000000</t>
  </si>
  <si>
    <t>Подпрограмма "Развитие библиотечного дела"</t>
  </si>
  <si>
    <t>5510100000</t>
  </si>
  <si>
    <t>Основное мероприятие "Обеспечение деятельности МКУК "ЦМБ"</t>
  </si>
  <si>
    <t>5510100240</t>
  </si>
  <si>
    <t>5510200000</t>
  </si>
  <si>
    <t>Основное мероприятие "Обновление и комплектование библиотечных фондов, обеспечение их сохранности"</t>
  </si>
  <si>
    <t>55102S5195</t>
  </si>
  <si>
    <t>Государственная поддержка отрасли культуры (Комплектование книжных фондов государственных и муниципальных библиотек )</t>
  </si>
  <si>
    <t>5510300000</t>
  </si>
  <si>
    <t>Основное мероприятие "Наращивание компьютерного парка, создание новых информационных ресурсов"</t>
  </si>
  <si>
    <t>5510311120</t>
  </si>
  <si>
    <t>Наращивание компьютерного парка, создание новых информационных ресурсов и услуг для населения</t>
  </si>
  <si>
    <t>5510400000</t>
  </si>
  <si>
    <t>Основное мероприятие "Развитие и сохранение кадрового потенциала учреждений культуры"</t>
  </si>
  <si>
    <t>55104S0360</t>
  </si>
  <si>
    <t>Обеспечение стимулирующих выплат работникам муниципальных учреждений культуры Ленинградской области</t>
  </si>
  <si>
    <t>5510500000</t>
  </si>
  <si>
    <t>55105S0930</t>
  </si>
  <si>
    <t>5510600000</t>
  </si>
  <si>
    <t>Основное мероприятие "Развитие инфраструктуры культуры"</t>
  </si>
  <si>
    <t>55106S4840</t>
  </si>
  <si>
    <t>5520000000</t>
  </si>
  <si>
    <t>Подпрограмма "Развитие дополнительного образования в области искусств"</t>
  </si>
  <si>
    <t>5520100000</t>
  </si>
  <si>
    <t>Основное мероприятие "Предоставление муниципальным бюджетным учреждениям субсидий"</t>
  </si>
  <si>
    <t>5520100250</t>
  </si>
  <si>
    <t>Предоставление муниципальным бюджетным учреждениям субсидий</t>
  </si>
  <si>
    <t>5520200000</t>
  </si>
  <si>
    <t>Основное мероприятие "Оснащение учреждений музыкальными инструментами, техническими средствами, оборудованием и мебелью в соответствии с современными требованиями и нормами ФГТ"</t>
  </si>
  <si>
    <t>55202S5193</t>
  </si>
  <si>
    <t>Государственная поддержка отрасли культуры (Укрепление материально-технической базы муниципальных учреждений дополнительного образования детей в сфере культуры и искусства)</t>
  </si>
  <si>
    <t>5520300000</t>
  </si>
  <si>
    <t>Основное мероприятие "Проведение периодического медицинского осмотра работников МБУДО"</t>
  </si>
  <si>
    <t>5520311960</t>
  </si>
  <si>
    <t>Проведение периодического медицинского осмотра работников МБУДО</t>
  </si>
  <si>
    <t>5520400000</t>
  </si>
  <si>
    <t>Основное мероприятие "Развитие инфраструктуры дополнительного образования"</t>
  </si>
  <si>
    <t>55204S4840</t>
  </si>
  <si>
    <t>5530000000</t>
  </si>
  <si>
    <t>Подпрограмма "Социокультурная деятельность"</t>
  </si>
  <si>
    <t>5530100000</t>
  </si>
  <si>
    <t>Основное мероприятие "Проведение мероприятий в сфере культуры по военно-патриотическому воспитанию"</t>
  </si>
  <si>
    <t>5530111160</t>
  </si>
  <si>
    <t>Проведение мероприятий в сфере культуры по военно-патриотическому воспитанию</t>
  </si>
  <si>
    <t>5530200000</t>
  </si>
  <si>
    <t>Основное мероприятие "Проведение конкурсов исполнительского мастерства и художественных выставок, участие учреждений дополнительного образования в конкурсах различного масштаба"</t>
  </si>
  <si>
    <t>5530211170</t>
  </si>
  <si>
    <t>Организация и проведение конкурсов и выставок, участие в конкурсах разного масштаба</t>
  </si>
  <si>
    <t>5530300000</t>
  </si>
  <si>
    <t>Основное мероприятие "Организация и реализация информационно-образовательных мероприятий и просветительских библиотек"</t>
  </si>
  <si>
    <t>5530311150</t>
  </si>
  <si>
    <t>Организация и проведение информационно-образовательных и просветительских мероприятий библиотек</t>
  </si>
  <si>
    <t>5530400000</t>
  </si>
  <si>
    <t>Основное мероприятие "Поддержка и развитие коллективов самодеятельного народного творчества"</t>
  </si>
  <si>
    <t>5530410770</t>
  </si>
  <si>
    <t>Поддержка и развитие самодеятельного народного творчества</t>
  </si>
  <si>
    <t>55304S5194</t>
  </si>
  <si>
    <t>Государственная поддержка отрасли культуры (Поддержка коллективов самодеятельного народного творчества, имеющих звание "народный" и "образцовый" )</t>
  </si>
  <si>
    <t>Государственная поддержка отрасли культуры (Поддержка коллективов самодеятельного народного творчества, имеющих звание "заслуженный коллектив народного творчества" )</t>
  </si>
  <si>
    <t>5530500000</t>
  </si>
  <si>
    <t>Основное мероприятие "Реализация социально-культурных проектов на территории Кировского района"</t>
  </si>
  <si>
    <t>5530511110</t>
  </si>
  <si>
    <t>Реализация социально-культурных проектов на территории Кировского района</t>
  </si>
  <si>
    <t>55305S5192</t>
  </si>
  <si>
    <t>Государственная поддержка отрасли культуры (Реализация социально-культурных проектов МО ЛО)</t>
  </si>
  <si>
    <t>5530600000</t>
  </si>
  <si>
    <t>Основное мероприятие "Организация и проведение мероприятий, посвященных государственным праздникам, знаменательным и памятным датам"</t>
  </si>
  <si>
    <t>5530611070</t>
  </si>
  <si>
    <t>Организация и проведение мероприятий, посвященных государственным праздникам, знаменательным и памятным датам</t>
  </si>
  <si>
    <t>5530700000</t>
  </si>
  <si>
    <t>Основное мероприятие "Поддержка социально ориентированных некоммерческих общественных организаций"</t>
  </si>
  <si>
    <t>5530706690</t>
  </si>
  <si>
    <t>Субсидии социально ориентированным некоммерческим общественным организациям для поддержки советов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</si>
  <si>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5530772060</t>
  </si>
  <si>
    <t>553A200000</t>
  </si>
  <si>
    <t>Федеральный проект "Творческие люди"</t>
  </si>
  <si>
    <t>553A2S5196</t>
  </si>
  <si>
    <t>5540000000</t>
  </si>
  <si>
    <t>Подпрограмма "Безопасность библиотек и учреждений дополнительного образования в области искусств"</t>
  </si>
  <si>
    <t>5540100000</t>
  </si>
  <si>
    <t>Основное мероприятие "Обслуживание охранно-пожарной сигнализации и вывода ее на пульт территориальных пожарных частей"</t>
  </si>
  <si>
    <t>5540112210</t>
  </si>
  <si>
    <t>Обслуживание АПС в муниципальных учреждениях культуры</t>
  </si>
  <si>
    <t>5540112240</t>
  </si>
  <si>
    <t>Обеспечение функционирования канала связи с пожарными частями в муниципальных учреждениях культуры</t>
  </si>
  <si>
    <t>5540112340</t>
  </si>
  <si>
    <t>5540300000</t>
  </si>
  <si>
    <t>Основное мероприятие "Приобретение средств защиты и проведение работ по комплексной безопасности подведомственных учреждений"</t>
  </si>
  <si>
    <t>5540312280</t>
  </si>
  <si>
    <t>Организация мероприятий по комплексной безопасности муниципальных учреждений культуры</t>
  </si>
  <si>
    <t>5550000000</t>
  </si>
  <si>
    <t>Подпрограмма "Обеспечение реализации муниципальной программы"</t>
  </si>
  <si>
    <t>5550100000</t>
  </si>
  <si>
    <t>Основное мероприятие "Оплата труда работников Управления культуры"</t>
  </si>
  <si>
    <t>5550100210</t>
  </si>
  <si>
    <t>Расходы на выплаты по оплате труда работников органов местного самоуправления</t>
  </si>
  <si>
    <t>5550100220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</si>
  <si>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</si>
  <si>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5550196020</t>
  </si>
  <si>
    <t>Осуществление части передаваемых полномочий по созданию условий для организации досуга и обеспечения жителей поселения услугами организации культуры</t>
  </si>
  <si>
    <t>5550200000</t>
  </si>
  <si>
    <t>Основное мероприятие "Обеспечение функций Управления культуры"</t>
  </si>
  <si>
    <t>5550200230</t>
  </si>
  <si>
    <t>Расходы на обеспечение функций органов местного самоуправления</t>
  </si>
  <si>
    <t>5700000000</t>
  </si>
  <si>
    <t>Муниципальная программа "Обеспечение повышения энергоэффективности в Кировском муниципальном районе Ленинградской области"</t>
  </si>
  <si>
    <t>5700100000</t>
  </si>
  <si>
    <t>Основное мероприятие "Оснащение приборами учета энергоресурсов муниципальных дошкольных учреждений"</t>
  </si>
  <si>
    <t>5700111240</t>
  </si>
  <si>
    <t>Мероприятия по оснащению приборами учета энергоресурсов муниципальных дошкольных учреждений</t>
  </si>
  <si>
    <t>5700200000</t>
  </si>
  <si>
    <t>Основное мероприятие "Оснащение приборами учета энергоресурсов муниципальных образовательных учреждений "</t>
  </si>
  <si>
    <t>5700211250</t>
  </si>
  <si>
    <t>Мероприятия по оснащению приборами учета энергоресурсов муниципальных образовательных учреждений</t>
  </si>
  <si>
    <t>5700400000</t>
  </si>
  <si>
    <t>Основное мероприятие "Оснащение приборами учета энергоресурсов муниципальных учреждений дополнительного образования, МКУК "Центральная межпоселенческая библиотека"</t>
  </si>
  <si>
    <t>5700411210</t>
  </si>
  <si>
    <t>Мероприятия по оснащению приборами учета энергоресурсов муниципальных учреждений культуры</t>
  </si>
  <si>
    <t>5700600000</t>
  </si>
  <si>
    <t>Основное мероприятие "Выполнение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объектов"</t>
  </si>
  <si>
    <t>5700611180</t>
  </si>
  <si>
    <t>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 и объектов жизнеобеспечения</t>
  </si>
  <si>
    <t>5701300000</t>
  </si>
  <si>
    <t>Основное мероприятие "Замена светильников"</t>
  </si>
  <si>
    <t>5701312570</t>
  </si>
  <si>
    <t>Мероприятия по замене светильников в муниципальных образовательных учреждениях</t>
  </si>
  <si>
    <t>5701700000</t>
  </si>
  <si>
    <t>Основное мероприятие "Замена электрических автоматов"</t>
  </si>
  <si>
    <t>5701712620</t>
  </si>
  <si>
    <t>Замена электрических автоматов</t>
  </si>
  <si>
    <t>5800000000</t>
  </si>
  <si>
    <t>Муниципальная программа "Развитие и поддержка малого и среднего бизнеса в Кировском муниципальном районе Ленинградской области"</t>
  </si>
  <si>
    <t>5800100000</t>
  </si>
  <si>
    <t>Основное мероприятие "Содействие в доступе субъектов малого и среднего предпринимательства к финансовым и материальным ресурсам"</t>
  </si>
  <si>
    <t>58001S4260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</si>
  <si>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</si>
  <si>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5800200000</t>
  </si>
  <si>
    <t>Основное мероприятие "Обеспечение информационной, консультационной, организационно-методической поддержки субъектов малого и среднего предпринимательства, развитие инфраструктуры поддержки малого и среднего предпринимательства"</t>
  </si>
  <si>
    <t>5800206320</t>
  </si>
  <si>
    <t>Создание и обеспечение деятельности структуры поддержки малого предпринимательства</t>
  </si>
  <si>
    <t>5800206350</t>
  </si>
  <si>
    <t>Организация проведения и участия в областных и районных выставках, ярмарках. Вовлечение субъектов малого бизнеса в субконтрактинг и выставочно-ярмарочную деятельность на региональном и межрегиональном уровнях с целью продвижения продукции, выпускаемой в районе</t>
  </si>
  <si>
    <t>5800206360</t>
  </si>
  <si>
    <t>Организация обучения социально-незащищенных слоев населения и молодежи основам малого бизнеса и профессиям, необходимым для организации предпринимательской деятельности и самозанятости</t>
  </si>
  <si>
    <t>5800206370</t>
  </si>
  <si>
    <t>Организация проведения районных конкурсов, участие в региональных и федеральных конкурсах профессионального мастерства</t>
  </si>
  <si>
    <t>5800206380</t>
  </si>
  <si>
    <t>Консультационная деятельность по юридическим, экономическим, технологическим вопросам, проведение семинаров, тренингов, совещаний для руководителей и специалистов малых и средних предприятий, индивидуальных предпринимателей</t>
  </si>
  <si>
    <t>5800206390</t>
  </si>
  <si>
    <t>Формирование положительного образа малого предпринимательства через проведение конкурсов и профессиональных праздников, пропаганду малого бизнеса в средствах массовой информации</t>
  </si>
  <si>
    <t>5800206400</t>
  </si>
  <si>
    <t>Развитие и совершенствование информационной поддержки субъектов малого предпринимательства</t>
  </si>
  <si>
    <t>5800206410</t>
  </si>
  <si>
    <t>Консультационная поддержка безработным гражданам и незанятому населению, а также социально-незащищенным слоям населения по вопросам организации предпринимательской деятельности, самозанятости</t>
  </si>
  <si>
    <t>58002S4490</t>
  </si>
  <si>
    <t>Софинансирование мероприятий по организации мониторинга деятельности субъектов малого и среднего предпринимательства Ленинградской области</t>
  </si>
  <si>
    <t>5800400000</t>
  </si>
  <si>
    <t>Основное мероприятие "Обеспечение деятельности информационно – консультационных центров для потребителей"</t>
  </si>
  <si>
    <t>58004S0860</t>
  </si>
  <si>
    <t>Обеспечение деятельности информационно – консультационных центров для потребителей</t>
  </si>
  <si>
    <t>5R00000000</t>
  </si>
  <si>
    <t>Муниципальная программа "Развитие рынка наружной рекламы в Кировском муниципальном районе Ленинградской области"</t>
  </si>
  <si>
    <t>5R00100000</t>
  </si>
  <si>
    <t>Основное мероприятие "Развитие рынка наружной рекламы в Кировском муниципальном районе Ленинградской области"</t>
  </si>
  <si>
    <t>5R00100250</t>
  </si>
  <si>
    <t>6100000000</t>
  </si>
  <si>
    <t>Муниципальная программа "Комплексное развитие  Кировского муниципального района Ленинградской области"</t>
  </si>
  <si>
    <t>6100100000</t>
  </si>
  <si>
    <t>Основное мероприятие "Капитальное строительство объектов муниципальной собственности"</t>
  </si>
  <si>
    <t>6100180040</t>
  </si>
  <si>
    <t>Строительство газовой блочно-модульной котельной для здания школы МКОУ "Шумская средняя общеобразовательная школа" по адресу: ст.Войбокало, Школьный пер. д.1</t>
  </si>
  <si>
    <t>6100180090</t>
  </si>
  <si>
    <t>Строительство физкультурно-оздоровительного комплекса с универсальным игровым залом в г. Кировске Ленинградской области</t>
  </si>
  <si>
    <t>6100180100</t>
  </si>
  <si>
    <t>Разработка ПСД на реконструкцию здания МБОУ "Лицей г.Отрадное" (строительство пристройки для начальной школы)</t>
  </si>
  <si>
    <t>6100180110</t>
  </si>
  <si>
    <t>Строительство пристройки-тамбура для гардероба в здании МБУДО "Мгинская детская художественная школа" по адресу: п.Мга, пр.Красного Октября д.47</t>
  </si>
  <si>
    <t>6100180210</t>
  </si>
  <si>
    <t>Строительство муниципального образовательного учреждения "Средняя общеобразовательная школа" на 600 мест, г. Шлиссельбург, Кировский район</t>
  </si>
  <si>
    <t>6100180580</t>
  </si>
  <si>
    <t>Строительство локальных очистных сооружений МБОУ "ОСШ №3" г. Отрадное, проспект 1 Советский, д.18</t>
  </si>
  <si>
    <t>6100180630</t>
  </si>
  <si>
    <t>Реконструкция здания (в том числе проектирование) в целях размещения МФЦ в г.Кировске</t>
  </si>
  <si>
    <t>6100180970</t>
  </si>
  <si>
    <t>Разработка ПСД на строительство Центра поддержки малого бизнеса Кировского района по адресу: г.Кировск, ул.Красных сосен д.4</t>
  </si>
  <si>
    <t>61001S4051</t>
  </si>
  <si>
    <t>Реализация мероприятий по строительству и реконструкции спортивных объектов (Строительство физкультурно-оздоровительного комплекса с универсальным игровым залом по адресу: Ленинградская область, г. Кировск, ул. Советская, д.1)</t>
  </si>
  <si>
    <t>61001S4451</t>
  </si>
  <si>
    <t>Строительство, реконструкция, приобретение и пристрой объектов для организации общего образования (Завершение строительства муниципального образовательного учреждения "Средняя общеобразовательная школа" на 600 мест, г. Шлиссельбург, Кировский район)</t>
  </si>
  <si>
    <t>61001S4731</t>
  </si>
  <si>
    <t>Капитальное строительство (реконструкция) объектов теплоэнергетики, включая проектно-изыскательские работы (Строительство газовой блочно-модульной котельной в п. Шум по адресу: Кировский район, ст. Войбокало, Школьный переулок)</t>
  </si>
  <si>
    <t>6100200000</t>
  </si>
  <si>
    <t>Основное мероприятие "Капитальный ремонт (ремонт) объектов муниципальной собственности"</t>
  </si>
  <si>
    <t>6100217100</t>
  </si>
  <si>
    <t>Мероприятия по капитальному ремонту (ремонту) прочих объектов</t>
  </si>
  <si>
    <t>6100217850</t>
  </si>
  <si>
    <t>Мероприятия по разработке технических планов объекта</t>
  </si>
  <si>
    <t>6100217930</t>
  </si>
  <si>
    <t>Мероприятия по капитальному ремонту (ремонту) организаций физической культуры и массового спорта</t>
  </si>
  <si>
    <t>6100217940</t>
  </si>
  <si>
    <t>Мероприятия по капитальному ремонту (ремонту) дошкольных образовательных организаций</t>
  </si>
  <si>
    <t>6100217960</t>
  </si>
  <si>
    <t>Мероприятия по капитальному ремонту (ремонту) общеобразовательных организаций</t>
  </si>
  <si>
    <t>6100217970</t>
  </si>
  <si>
    <t>Мероприятия по капитальному ремонту (ремонту) организаций дополнительного образования</t>
  </si>
  <si>
    <t>6100217980</t>
  </si>
  <si>
    <t>Мероприятия по капитальному ремонту (ремонту) муниципальных учреждений культуры</t>
  </si>
  <si>
    <t>6200000000</t>
  </si>
  <si>
    <t>Муниципальная программа "Осуществление дорожной деятельности в отношении автомобильных дорог местного значения Кировского муниципального района Ленинградской области"</t>
  </si>
  <si>
    <t>6200100000</t>
  </si>
  <si>
    <t>Основное мероприятие "Содержание, капитальный ремонт и ремонт автомобильных дорог общего пользования"</t>
  </si>
  <si>
    <t>6200111020</t>
  </si>
  <si>
    <t>Мероприятия по ремонту автомобильных дорог</t>
  </si>
  <si>
    <t>6200111030</t>
  </si>
  <si>
    <t>Мероприятия по содержанию автомобильных дорог</t>
  </si>
  <si>
    <t>6200111040</t>
  </si>
  <si>
    <t>Выполнение работ по формированию земельных участков, занятых автомобильными дорогами</t>
  </si>
  <si>
    <t>6200195010</t>
  </si>
  <si>
    <t>Осуществление полномочий Кировского района на мероприятия по содержанию автомобильных дорог</t>
  </si>
  <si>
    <t>62001S0140</t>
  </si>
  <si>
    <t>Ремонт автомобильных дорог общего пользования местного значения</t>
  </si>
  <si>
    <t>6200200000</t>
  </si>
  <si>
    <t>Основное мероприятие "Формирование комплексных решений об организации дорожного движения на территории Кировского муниципального района"</t>
  </si>
  <si>
    <t>6200211050</t>
  </si>
  <si>
    <t>Разработка комплексной схемы организации дорожного движения (КСОДД) и проектов организации дорожного движения (ПОДД)</t>
  </si>
  <si>
    <t>6300000000</t>
  </si>
  <si>
    <t>Муниципальная программа "Развитие сельского хозяйства Кировского района Ленинградской области"</t>
  </si>
  <si>
    <t>6320000000</t>
  </si>
  <si>
    <t>Подпрограмма "Развитие молочного скотоводства и увеличение производства молока в Кировском районе Ленинградской области"</t>
  </si>
  <si>
    <t>6320100000</t>
  </si>
  <si>
    <t>Основное мероприятие "Стимулирование производства товарного молока путем предоставления субсидий на возмещение части затрат сельскохозяйственным организациям и крестьянским (фермерским) хозяйствам на 1 литр произведенного молока"</t>
  </si>
  <si>
    <t>6320106270</t>
  </si>
  <si>
    <t>Субсидии на возмещение части затрат на 1 литр произведенного молока</t>
  </si>
  <si>
    <t>6330000000</t>
  </si>
  <si>
    <t>Подпрограмма "Поддержка малых форм хозяйствования агропромышленного комплекса Кировского района Ленинградской области"</t>
  </si>
  <si>
    <t>6330100000</t>
  </si>
  <si>
    <t>Основное мероприятие "Компенсация части затрат по приобретению комбикорма на содержание сельскохозяйственных животных и птицы крестьянским (фермерским) и личным подсобным хозяйствам, гражданам, ведущим сельскохозяйственную деятельность"</t>
  </si>
  <si>
    <t>6330106280</t>
  </si>
  <si>
    <t>Субсидии на возмещение части затрат по приобретению комбикорма на содержание сельскохозяйственных животных и птицы крестьянским (фермерским) и личным подсобным хозяйствам, гражданам, ведущим сельскохозяйственную деятельность</t>
  </si>
  <si>
    <t>6330171030</t>
  </si>
  <si>
    <t>Осуществление отдельных государственных полномочий Ленинградской области по поддержке сельскохозяйственного производства</t>
  </si>
  <si>
    <t>6350000000</t>
  </si>
  <si>
    <t>Подпрограмма "Развитие отрасли растениеводства Кировского района Ленинградской области"</t>
  </si>
  <si>
    <t>6350100000</t>
  </si>
  <si>
    <t>Основное мероприятие "Оказание несвязанной поддержки сельскохозяйственным товаропроизводителям в области растениеводства"</t>
  </si>
  <si>
    <t>6350106240</t>
  </si>
  <si>
    <t>Субсидии на оказание поддержки в стабилизации и развитии отраслей растениеводства сельскохозяйственным товаропроизводителям</t>
  </si>
  <si>
    <t>6500000000</t>
  </si>
  <si>
    <t>Муниципальная программа "Управление муниципальными финансами Кировского муниципального района Ленинградской области"</t>
  </si>
  <si>
    <t>6500100000</t>
  </si>
  <si>
    <t>Основное мероприятие "Выравнивание бюджетной обеспеченности поселений из бюджета муниципального района"</t>
  </si>
  <si>
    <t>6500190050</t>
  </si>
  <si>
    <t>Дотации на выравнивание бюджетной обеспеченности поселений из бюджета муниципального района</t>
  </si>
  <si>
    <t>6500200000</t>
  </si>
  <si>
    <t>Основное мероприятие "Выравнивание бюджетной обеспеченности поселений за счет средств областного бюджета "</t>
  </si>
  <si>
    <t>6500271010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</si>
  <si>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</si>
  <si>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6500500000</t>
  </si>
  <si>
    <t>Основное мероприятие "Управление муниципальным долгом"</t>
  </si>
  <si>
    <t>6500510010</t>
  </si>
  <si>
    <t>Процентные платежи по муниципальному долгу</t>
  </si>
  <si>
    <t>6600000000</t>
  </si>
  <si>
    <t>Муниципальная программа "Развитие и совершенствование гражданской обороны и мероприятий по обеспечению безопасности жизнедеятельности населения на территории Кировского муниципального района Ленинградской области"</t>
  </si>
  <si>
    <t>6600100000</t>
  </si>
  <si>
    <t>Основное мероприятие "Подготовка руководящего состава, специалистов и населения к действиям в чрезвычайных ситуациях мирного и военного времени"</t>
  </si>
  <si>
    <t>6600113000</t>
  </si>
  <si>
    <t>Подготовка руководящего состава, специалистов и населения к действиям в чрезвычайных ситуациях мирного и военного времени</t>
  </si>
  <si>
    <t>6600400000</t>
  </si>
  <si>
    <t>Основное мероприятие "Развитие муниципальной системы оповещения"</t>
  </si>
  <si>
    <t>6600495120</t>
  </si>
  <si>
    <t>Осуществление полномочий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 в сельских поселениях</t>
  </si>
  <si>
    <t>6600600000</t>
  </si>
  <si>
    <t>Основное мероприятие "Организация и осуществление мероприятий"</t>
  </si>
  <si>
    <t>6600613040</t>
  </si>
  <si>
    <t>Организация и осуществление мероприятий</t>
  </si>
  <si>
    <t>6601000000</t>
  </si>
  <si>
    <t>Основное мероприятие "Обслуживание территории муниципального района при возникновении чрезвычайных ситуаций"</t>
  </si>
  <si>
    <t>6601096100</t>
  </si>
  <si>
    <t>Осуществление части полномочий поселений по организации и осуществлению мероприятий по ГО и ЧС</t>
  </si>
  <si>
    <t>Наименование программы, подпрограммы, мероприятия</t>
  </si>
  <si>
    <t>Исполнение( руб.)</t>
  </si>
  <si>
    <t>% исполнения</t>
  </si>
  <si>
    <t>Отчет о выполнении муниципальных программ Кировского муниципального района Ленинградской области</t>
  </si>
  <si>
    <t>за 1 квартал 2020 года</t>
  </si>
  <si>
    <t>Объем финансирования на 2020 год ( руб.)</t>
  </si>
  <si>
    <t>в том числе: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</si>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</sst>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\ hh:mm"/>
    <numFmt numFmtId="165" formatCode="?"/>
    <numFmt numFmtId="166" formatCode="0.0%"/>
  </numFmts>
  <fonts count="7" x14ac:knownFonts="1">
    <font>
      <sz val="10"/>
      <name val="Arial"/>
    </font>
    <font>
      <b/>
      <sz val="8.5"/>
      <name val="Times New Roman"/>
      <family val="1"/>
      <charset val="204"/>
    </font>
    <font>
      <b/>
      <sz val="11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/>
    <xf numFmtId="0" fontId="4" fillId="0" borderId="0" xfId="0" applyFont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0" xfId="0" applyNumberFormat="1" applyFont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" fontId="5" fillId="0" borderId="3" xfId="0" applyNumberFormat="1" applyFont="1" applyBorder="1" applyAlignment="1" applyProtection="1">
      <alignment horizontal="right"/>
    </xf>
    <xf numFmtId="10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10" fontId="5" fillId="0" borderId="3" xfId="0" applyNumberFormat="1" applyFont="1" applyBorder="1" applyAlignment="1" applyProtection="1">
      <alignment horizontal="right" vertical="center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4" fontId="6" fillId="0" borderId="4" xfId="0" applyNumberFormat="1" applyFont="1" applyBorder="1" applyAlignment="1" applyProtection="1">
      <alignment horizontal="right" vertical="center" wrapText="1"/>
    </xf>
    <xf numFmtId="10" fontId="6" fillId="0" borderId="4" xfId="0" applyNumberFormat="1" applyFont="1" applyBorder="1" applyAlignment="1" applyProtection="1">
      <alignment horizontal="right" vertical="center" wrapText="1"/>
    </xf>
    <xf numFmtId="165" fontId="6" fillId="0" borderId="4" xfId="0" applyNumberFormat="1" applyFont="1" applyBorder="1" applyAlignment="1" applyProtection="1">
      <alignment horizontal="left" vertical="center" wrapText="1"/>
    </xf>
    <xf numFmtId="165" fontId="5" fillId="0" borderId="3" xfId="0" applyNumberFormat="1" applyFont="1" applyBorder="1" applyAlignment="1" applyProtection="1">
      <alignment horizontal="left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166" fontId="1" fillId="0" borderId="9" xfId="0" applyNumberFormat="1" applyFont="1" applyFill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166" fontId="1" fillId="0" borderId="12" xfId="0" applyNumberFormat="1" applyFont="1" applyFill="1" applyBorder="1" applyAlignment="1">
      <alignment vertical="center"/>
    </xf>
    <xf numFmtId="166" fontId="1" fillId="0" borderId="13" xfId="0" applyNumberFormat="1" applyFont="1" applyFill="1" applyBorder="1" applyAlignment="1">
      <alignment vertical="center"/>
    </xf>
    <xf numFmtId="166" fontId="1" fillId="0" borderId="14" xfId="0" applyNumberFormat="1" applyFont="1" applyFill="1" applyBorder="1" applyAlignment="1">
      <alignment vertical="center"/>
    </xf>
    <xf numFmtId="166" fontId="1" fillId="0" borderId="15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left" vertical="center" wrapText="1"/>
    </xf>
    <xf numFmtId="4" fontId="5" fillId="2" borderId="3" xfId="0" applyNumberFormat="1" applyFont="1" applyFill="1" applyBorder="1" applyAlignment="1" applyProtection="1">
      <alignment horizontal="right" vertical="center" wrapText="1"/>
    </xf>
    <xf numFmtId="10" fontId="5" fillId="2" borderId="3" xfId="0" applyNumberFormat="1" applyFont="1" applyFill="1" applyBorder="1" applyAlignment="1" applyProtection="1">
      <alignment horizontal="right" vertical="center"/>
    </xf>
    <xf numFmtId="49" fontId="5" fillId="2" borderId="2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Alignment="1" applyProtection="1">
      <alignment horizontal="left"/>
    </xf>
    <xf numFmtId="4" fontId="5" fillId="2" borderId="3" xfId="0" applyNumberFormat="1" applyFont="1" applyFill="1" applyBorder="1" applyAlignment="1" applyProtection="1">
      <alignment horizontal="right"/>
    </xf>
    <xf numFmtId="10" fontId="5" fillId="2" borderId="3" xfId="0" applyNumberFormat="1" applyFont="1" applyFill="1" applyBorder="1" applyAlignment="1" applyProtection="1">
      <alignment horizontal="righ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07"/>
  <sheetViews>
    <sheetView showGridLines="0" tabSelected="1" workbookViewId="0">
      <selection activeCell="B410" sqref="B410"/>
    </sheetView>
  </sheetViews>
  <sheetFormatPr defaultColWidth="8.85546875" defaultRowHeight="12.75" customHeight="1" outlineLevelRow="7" x14ac:dyDescent="0.2"/>
  <cols>
    <col min="1" max="1" width="13.85546875" style="4" customWidth="1"/>
    <col min="2" max="2" width="46.5703125" style="4" customWidth="1"/>
    <col min="3" max="4" width="15.42578125" style="4" customWidth="1"/>
    <col min="5" max="5" width="14.5703125" style="4" customWidth="1"/>
    <col min="6" max="6" width="9.140625" style="4" customWidth="1"/>
    <col min="7" max="7" width="13.140625" style="4" customWidth="1"/>
    <col min="8" max="10" width="9.140625" style="4" customWidth="1"/>
    <col min="11" max="16384" width="8.85546875" style="4"/>
  </cols>
  <sheetData>
    <row r="1" spans="1:10" x14ac:dyDescent="0.2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4.25" x14ac:dyDescent="0.2">
      <c r="A2" s="43" t="s">
        <v>579</v>
      </c>
      <c r="B2" s="43"/>
      <c r="C2" s="43"/>
      <c r="D2" s="43"/>
      <c r="E2" s="43"/>
      <c r="F2" s="3"/>
      <c r="G2" s="3"/>
      <c r="H2" s="3"/>
      <c r="I2" s="3"/>
      <c r="J2" s="3"/>
    </row>
    <row r="3" spans="1:10" ht="14.25" x14ac:dyDescent="0.2">
      <c r="A3" s="43" t="s">
        <v>580</v>
      </c>
      <c r="B3" s="43"/>
      <c r="C3" s="43"/>
      <c r="D3" s="43"/>
      <c r="E3" s="43"/>
      <c r="F3" s="5"/>
      <c r="G3" s="5"/>
      <c r="H3" s="5"/>
      <c r="I3" s="5"/>
      <c r="J3" s="5"/>
    </row>
    <row r="4" spans="1:10" ht="14.25" x14ac:dyDescent="0.2">
      <c r="A4" s="6"/>
      <c r="B4" s="5"/>
      <c r="C4" s="5"/>
      <c r="D4" s="5"/>
      <c r="E4" s="7"/>
      <c r="F4" s="5"/>
      <c r="G4" s="7"/>
      <c r="H4" s="7"/>
      <c r="I4" s="5"/>
      <c r="J4" s="5"/>
    </row>
    <row r="5" spans="1:10" ht="31.5" x14ac:dyDescent="0.2">
      <c r="A5" s="1" t="s">
        <v>0</v>
      </c>
      <c r="B5" s="1" t="s">
        <v>576</v>
      </c>
      <c r="C5" s="1" t="s">
        <v>581</v>
      </c>
      <c r="D5" s="1" t="s">
        <v>577</v>
      </c>
      <c r="E5" s="2" t="s">
        <v>578</v>
      </c>
    </row>
    <row r="6" spans="1:10" hidden="1" x14ac:dyDescent="0.2">
      <c r="A6" s="8" t="s">
        <v>1</v>
      </c>
      <c r="B6" s="9"/>
      <c r="C6" s="10">
        <v>2893477954.0900002</v>
      </c>
      <c r="D6" s="10">
        <v>564003076.66999996</v>
      </c>
      <c r="E6" s="11">
        <f>D6/C6</f>
        <v>0.19492219592437818</v>
      </c>
    </row>
    <row r="7" spans="1:10" ht="31.5" x14ac:dyDescent="0.2">
      <c r="A7" s="35" t="s">
        <v>2</v>
      </c>
      <c r="B7" s="36" t="s">
        <v>3</v>
      </c>
      <c r="C7" s="37">
        <v>2142019206.4200001</v>
      </c>
      <c r="D7" s="37">
        <v>429979321.24000001</v>
      </c>
      <c r="E7" s="38">
        <f t="shared" ref="E7:E13" si="0">D7/C7</f>
        <v>0.2007355115917159</v>
      </c>
    </row>
    <row r="8" spans="1:10" ht="31.5" outlineLevel="1" x14ac:dyDescent="0.2">
      <c r="A8" s="35" t="s">
        <v>4</v>
      </c>
      <c r="B8" s="36" t="s">
        <v>5</v>
      </c>
      <c r="C8" s="37">
        <v>233722625.40000001</v>
      </c>
      <c r="D8" s="37">
        <v>45689782.310000002</v>
      </c>
      <c r="E8" s="38">
        <f t="shared" si="0"/>
        <v>0.19548720296892574</v>
      </c>
    </row>
    <row r="9" spans="1:10" outlineLevel="1" x14ac:dyDescent="0.2">
      <c r="A9" s="22"/>
      <c r="B9" s="23" t="s">
        <v>582</v>
      </c>
      <c r="C9" s="24"/>
      <c r="D9" s="25"/>
      <c r="E9" s="26"/>
    </row>
    <row r="10" spans="1:10" outlineLevel="1" x14ac:dyDescent="0.2">
      <c r="A10" s="27"/>
      <c r="B10" s="28" t="s">
        <v>583</v>
      </c>
      <c r="C10" s="29">
        <f>601174.98</f>
        <v>601174.98</v>
      </c>
      <c r="D10" s="30">
        <v>0</v>
      </c>
      <c r="E10" s="31">
        <f>D10/C10</f>
        <v>0</v>
      </c>
    </row>
    <row r="11" spans="1:10" outlineLevel="1" x14ac:dyDescent="0.2">
      <c r="A11" s="27"/>
      <c r="B11" s="28" t="s">
        <v>584</v>
      </c>
      <c r="C11" s="29">
        <f>C24+2090025.02+8584025</f>
        <v>28086850.02</v>
      </c>
      <c r="D11" s="29">
        <f>D20+D24+D26</f>
        <v>2682351.16</v>
      </c>
      <c r="E11" s="31">
        <f>D11/C11</f>
        <v>9.5502028817398874E-2</v>
      </c>
    </row>
    <row r="12" spans="1:10" outlineLevel="1" x14ac:dyDescent="0.2">
      <c r="A12" s="22"/>
      <c r="B12" s="23" t="s">
        <v>585</v>
      </c>
      <c r="C12" s="24">
        <f>C8-C11-C10</f>
        <v>205034600.40000001</v>
      </c>
      <c r="D12" s="24">
        <f>D8-D11-D10</f>
        <v>43007431.150000006</v>
      </c>
      <c r="E12" s="32">
        <f>D12/C12</f>
        <v>0.2097569437845965</v>
      </c>
    </row>
    <row r="13" spans="1:10" ht="21" outlineLevel="2" x14ac:dyDescent="0.2">
      <c r="A13" s="12" t="s">
        <v>6</v>
      </c>
      <c r="B13" s="13" t="s">
        <v>7</v>
      </c>
      <c r="C13" s="14">
        <v>203182070.40000001</v>
      </c>
      <c r="D13" s="14">
        <v>43007431.149999999</v>
      </c>
      <c r="E13" s="15">
        <f t="shared" si="0"/>
        <v>0.21166942075810247</v>
      </c>
    </row>
    <row r="14" spans="1:10" ht="22.5" outlineLevel="7" x14ac:dyDescent="0.2">
      <c r="A14" s="16" t="s">
        <v>8</v>
      </c>
      <c r="B14" s="17" t="s">
        <v>9</v>
      </c>
      <c r="C14" s="18">
        <v>70315091.969999999</v>
      </c>
      <c r="D14" s="18">
        <v>11490511.33</v>
      </c>
      <c r="E14" s="19">
        <f>D14/C14</f>
        <v>0.16341458153681201</v>
      </c>
    </row>
    <row r="15" spans="1:10" ht="22.5" outlineLevel="7" x14ac:dyDescent="0.2">
      <c r="A15" s="16" t="s">
        <v>10</v>
      </c>
      <c r="B15" s="17" t="s">
        <v>11</v>
      </c>
      <c r="C15" s="18">
        <v>132787178.43000001</v>
      </c>
      <c r="D15" s="18">
        <v>31516919.82</v>
      </c>
      <c r="E15" s="19">
        <f t="shared" ref="E15:E16" si="1">D15/C15</f>
        <v>0.23734911903873637</v>
      </c>
    </row>
    <row r="16" spans="1:10" ht="22.5" outlineLevel="7" x14ac:dyDescent="0.2">
      <c r="A16" s="16" t="s">
        <v>12</v>
      </c>
      <c r="B16" s="17" t="s">
        <v>13</v>
      </c>
      <c r="C16" s="18">
        <v>79800</v>
      </c>
      <c r="D16" s="18">
        <v>0</v>
      </c>
      <c r="E16" s="19">
        <f t="shared" si="1"/>
        <v>0</v>
      </c>
    </row>
    <row r="17" spans="1:5" ht="21" outlineLevel="2" x14ac:dyDescent="0.2">
      <c r="A17" s="12" t="s">
        <v>14</v>
      </c>
      <c r="B17" s="13" t="s">
        <v>15</v>
      </c>
      <c r="C17" s="14">
        <v>10017555</v>
      </c>
      <c r="D17" s="14">
        <v>0</v>
      </c>
      <c r="E17" s="15">
        <f t="shared" ref="E17:E20" si="2">D17/C17</f>
        <v>0</v>
      </c>
    </row>
    <row r="18" spans="1:5" outlineLevel="7" x14ac:dyDescent="0.2">
      <c r="A18" s="16" t="s">
        <v>16</v>
      </c>
      <c r="B18" s="17" t="s">
        <v>17</v>
      </c>
      <c r="C18" s="18">
        <v>300000</v>
      </c>
      <c r="D18" s="18">
        <v>0</v>
      </c>
      <c r="E18" s="19">
        <f t="shared" si="2"/>
        <v>0</v>
      </c>
    </row>
    <row r="19" spans="1:5" ht="33.75" outlineLevel="7" x14ac:dyDescent="0.2">
      <c r="A19" s="16" t="s">
        <v>18</v>
      </c>
      <c r="B19" s="17" t="s">
        <v>19</v>
      </c>
      <c r="C19" s="18">
        <v>180000</v>
      </c>
      <c r="D19" s="18">
        <v>0</v>
      </c>
      <c r="E19" s="19">
        <f t="shared" si="2"/>
        <v>0</v>
      </c>
    </row>
    <row r="20" spans="1:5" ht="45" outlineLevel="7" x14ac:dyDescent="0.2">
      <c r="A20" s="16" t="s">
        <v>20</v>
      </c>
      <c r="B20" s="17" t="s">
        <v>21</v>
      </c>
      <c r="C20" s="18">
        <v>9537555</v>
      </c>
      <c r="D20" s="18">
        <v>0</v>
      </c>
      <c r="E20" s="19">
        <f t="shared" si="2"/>
        <v>0</v>
      </c>
    </row>
    <row r="21" spans="1:5" ht="21" outlineLevel="2" x14ac:dyDescent="0.2">
      <c r="A21" s="12" t="s">
        <v>22</v>
      </c>
      <c r="B21" s="13" t="s">
        <v>23</v>
      </c>
      <c r="C21" s="14">
        <v>119000</v>
      </c>
      <c r="D21" s="14">
        <v>0</v>
      </c>
      <c r="E21" s="15">
        <f t="shared" ref="E21" si="3">D21/C21</f>
        <v>0</v>
      </c>
    </row>
    <row r="22" spans="1:5" outlineLevel="7" x14ac:dyDescent="0.2">
      <c r="A22" s="16" t="s">
        <v>24</v>
      </c>
      <c r="B22" s="17" t="s">
        <v>25</v>
      </c>
      <c r="C22" s="18">
        <v>119000</v>
      </c>
      <c r="D22" s="18">
        <v>0</v>
      </c>
      <c r="E22" s="18">
        <v>0</v>
      </c>
    </row>
    <row r="23" spans="1:5" ht="21" outlineLevel="2" x14ac:dyDescent="0.2">
      <c r="A23" s="12" t="s">
        <v>26</v>
      </c>
      <c r="B23" s="13" t="s">
        <v>27</v>
      </c>
      <c r="C23" s="14">
        <v>17412800</v>
      </c>
      <c r="D23" s="14">
        <v>2682351.16</v>
      </c>
      <c r="E23" s="15">
        <f t="shared" ref="E23" si="4">D23/C23</f>
        <v>0.15404479233667187</v>
      </c>
    </row>
    <row r="24" spans="1:5" ht="45" outlineLevel="7" x14ac:dyDescent="0.2">
      <c r="A24" s="16" t="s">
        <v>28</v>
      </c>
      <c r="B24" s="17" t="s">
        <v>29</v>
      </c>
      <c r="C24" s="18">
        <v>17412800</v>
      </c>
      <c r="D24" s="18">
        <v>2682351.16</v>
      </c>
      <c r="E24" s="19">
        <f>D24/C24</f>
        <v>0.15404479233667187</v>
      </c>
    </row>
    <row r="25" spans="1:5" ht="31.5" outlineLevel="2" x14ac:dyDescent="0.2">
      <c r="A25" s="12" t="s">
        <v>30</v>
      </c>
      <c r="B25" s="13" t="s">
        <v>31</v>
      </c>
      <c r="C25" s="14">
        <v>2991200</v>
      </c>
      <c r="D25" s="14">
        <v>0</v>
      </c>
      <c r="E25" s="15">
        <f t="shared" ref="E25" si="5">D25/C25</f>
        <v>0</v>
      </c>
    </row>
    <row r="26" spans="1:5" ht="22.5" outlineLevel="7" x14ac:dyDescent="0.2">
      <c r="A26" s="16" t="s">
        <v>32</v>
      </c>
      <c r="B26" s="17" t="s">
        <v>33</v>
      </c>
      <c r="C26" s="18">
        <v>2991200</v>
      </c>
      <c r="D26" s="18">
        <v>0</v>
      </c>
      <c r="E26" s="19">
        <f>D26/C26</f>
        <v>0</v>
      </c>
    </row>
    <row r="27" spans="1:5" ht="31.5" outlineLevel="1" x14ac:dyDescent="0.2">
      <c r="A27" s="35" t="s">
        <v>35</v>
      </c>
      <c r="B27" s="36" t="s">
        <v>36</v>
      </c>
      <c r="C27" s="37">
        <v>173500738.36000001</v>
      </c>
      <c r="D27" s="37">
        <v>29852068.100000001</v>
      </c>
      <c r="E27" s="38">
        <f t="shared" ref="E27:E36" si="6">D27/C27</f>
        <v>0.17205729717449025</v>
      </c>
    </row>
    <row r="28" spans="1:5" outlineLevel="1" x14ac:dyDescent="0.2">
      <c r="A28" s="22"/>
      <c r="B28" s="23" t="s">
        <v>582</v>
      </c>
      <c r="C28" s="24"/>
      <c r="D28" s="24"/>
      <c r="E28" s="26"/>
    </row>
    <row r="29" spans="1:5" outlineLevel="1" x14ac:dyDescent="0.2">
      <c r="A29" s="27"/>
      <c r="B29" s="28" t="s">
        <v>583</v>
      </c>
      <c r="C29" s="29">
        <v>1514419.36</v>
      </c>
      <c r="D29" s="29">
        <v>0</v>
      </c>
      <c r="E29" s="33">
        <f>D29/C29</f>
        <v>0</v>
      </c>
    </row>
    <row r="30" spans="1:5" outlineLevel="1" x14ac:dyDescent="0.2">
      <c r="A30" s="27"/>
      <c r="B30" s="28" t="s">
        <v>584</v>
      </c>
      <c r="C30" s="29">
        <f>7395000+207000+745909.08</f>
        <v>8347909.0800000001</v>
      </c>
      <c r="D30" s="29">
        <v>0</v>
      </c>
      <c r="E30" s="33">
        <f>D30/C30</f>
        <v>0</v>
      </c>
    </row>
    <row r="31" spans="1:5" outlineLevel="1" x14ac:dyDescent="0.2">
      <c r="A31" s="22"/>
      <c r="B31" s="23" t="s">
        <v>585</v>
      </c>
      <c r="C31" s="24">
        <f>C27-C30-C29</f>
        <v>163638409.91999999</v>
      </c>
      <c r="D31" s="24">
        <f>D27-D30-D29</f>
        <v>29852068.100000001</v>
      </c>
      <c r="E31" s="33">
        <f>D31/C31</f>
        <v>0.18242702379346123</v>
      </c>
    </row>
    <row r="32" spans="1:5" ht="21" outlineLevel="2" x14ac:dyDescent="0.2">
      <c r="A32" s="12" t="s">
        <v>37</v>
      </c>
      <c r="B32" s="13" t="s">
        <v>38</v>
      </c>
      <c r="C32" s="14">
        <v>159439262.30000001</v>
      </c>
      <c r="D32" s="14">
        <v>29852068.100000001</v>
      </c>
      <c r="E32" s="15">
        <f t="shared" si="6"/>
        <v>0.18723159947786586</v>
      </c>
    </row>
    <row r="33" spans="1:5" ht="22.5" outlineLevel="7" x14ac:dyDescent="0.2">
      <c r="A33" s="16" t="s">
        <v>39</v>
      </c>
      <c r="B33" s="17" t="s">
        <v>9</v>
      </c>
      <c r="C33" s="18">
        <v>86630070.640000001</v>
      </c>
      <c r="D33" s="18">
        <v>14404271.800000001</v>
      </c>
      <c r="E33" s="19">
        <f t="shared" si="6"/>
        <v>0.16627334704433527</v>
      </c>
    </row>
    <row r="34" spans="1:5" ht="22.5" outlineLevel="7" x14ac:dyDescent="0.2">
      <c r="A34" s="16" t="s">
        <v>40</v>
      </c>
      <c r="B34" s="17" t="s">
        <v>11</v>
      </c>
      <c r="C34" s="18">
        <v>62388994.57</v>
      </c>
      <c r="D34" s="18">
        <v>13513619.619999999</v>
      </c>
      <c r="E34" s="19">
        <f t="shared" si="6"/>
        <v>0.21660261898976135</v>
      </c>
    </row>
    <row r="35" spans="1:5" ht="22.5" outlineLevel="7" x14ac:dyDescent="0.2">
      <c r="A35" s="16" t="s">
        <v>41</v>
      </c>
      <c r="B35" s="17" t="s">
        <v>42</v>
      </c>
      <c r="C35" s="18">
        <v>10357197.09</v>
      </c>
      <c r="D35" s="18">
        <v>1934176.68</v>
      </c>
      <c r="E35" s="19">
        <f t="shared" si="6"/>
        <v>0.18674711538196673</v>
      </c>
    </row>
    <row r="36" spans="1:5" ht="33.75" outlineLevel="7" x14ac:dyDescent="0.2">
      <c r="A36" s="16" t="s">
        <v>43</v>
      </c>
      <c r="B36" s="17" t="s">
        <v>44</v>
      </c>
      <c r="C36" s="18">
        <v>63000</v>
      </c>
      <c r="D36" s="18">
        <v>0</v>
      </c>
      <c r="E36" s="19">
        <f t="shared" si="6"/>
        <v>0</v>
      </c>
    </row>
    <row r="37" spans="1:5" ht="21" outlineLevel="2" x14ac:dyDescent="0.2">
      <c r="A37" s="12" t="s">
        <v>45</v>
      </c>
      <c r="B37" s="13" t="s">
        <v>46</v>
      </c>
      <c r="C37" s="14">
        <v>8960000</v>
      </c>
      <c r="D37" s="14">
        <v>0</v>
      </c>
      <c r="E37" s="15">
        <f t="shared" ref="E37:E39" si="7">D37/C37</f>
        <v>0</v>
      </c>
    </row>
    <row r="38" spans="1:5" ht="22.5" outlineLevel="7" x14ac:dyDescent="0.2">
      <c r="A38" s="16" t="s">
        <v>47</v>
      </c>
      <c r="B38" s="17" t="s">
        <v>48</v>
      </c>
      <c r="C38" s="18">
        <v>260000</v>
      </c>
      <c r="D38" s="18">
        <v>0</v>
      </c>
      <c r="E38" s="19">
        <f t="shared" si="7"/>
        <v>0</v>
      </c>
    </row>
    <row r="39" spans="1:5" ht="22.5" outlineLevel="7" x14ac:dyDescent="0.2">
      <c r="A39" s="16" t="s">
        <v>49</v>
      </c>
      <c r="B39" s="17" t="s">
        <v>50</v>
      </c>
      <c r="C39" s="18">
        <v>8700000</v>
      </c>
      <c r="D39" s="18">
        <v>0</v>
      </c>
      <c r="E39" s="19">
        <f t="shared" si="7"/>
        <v>0</v>
      </c>
    </row>
    <row r="40" spans="1:5" ht="21" outlineLevel="2" x14ac:dyDescent="0.2">
      <c r="A40" s="12" t="s">
        <v>51</v>
      </c>
      <c r="B40" s="13" t="s">
        <v>52</v>
      </c>
      <c r="C40" s="14">
        <v>2590000</v>
      </c>
      <c r="D40" s="14">
        <v>0</v>
      </c>
      <c r="E40" s="15">
        <f t="shared" ref="E40:E45" si="8">D40/C40</f>
        <v>0</v>
      </c>
    </row>
    <row r="41" spans="1:5" ht="22.5" outlineLevel="7" x14ac:dyDescent="0.2">
      <c r="A41" s="16" t="s">
        <v>53</v>
      </c>
      <c r="B41" s="17" t="s">
        <v>54</v>
      </c>
      <c r="C41" s="18">
        <v>200000</v>
      </c>
      <c r="D41" s="18">
        <v>0</v>
      </c>
      <c r="E41" s="19">
        <f t="shared" si="8"/>
        <v>0</v>
      </c>
    </row>
    <row r="42" spans="1:5" ht="22.5" outlineLevel="7" x14ac:dyDescent="0.2">
      <c r="A42" s="16" t="s">
        <v>55</v>
      </c>
      <c r="B42" s="17" t="s">
        <v>56</v>
      </c>
      <c r="C42" s="18">
        <v>60000</v>
      </c>
      <c r="D42" s="18">
        <v>0</v>
      </c>
      <c r="E42" s="19">
        <f t="shared" si="8"/>
        <v>0</v>
      </c>
    </row>
    <row r="43" spans="1:5" ht="22.5" outlineLevel="7" x14ac:dyDescent="0.2">
      <c r="A43" s="16" t="s">
        <v>57</v>
      </c>
      <c r="B43" s="17" t="s">
        <v>58</v>
      </c>
      <c r="C43" s="18">
        <v>1100000</v>
      </c>
      <c r="D43" s="18">
        <v>0</v>
      </c>
      <c r="E43" s="19">
        <f t="shared" si="8"/>
        <v>0</v>
      </c>
    </row>
    <row r="44" spans="1:5" ht="33.75" outlineLevel="7" x14ac:dyDescent="0.2">
      <c r="A44" s="16" t="s">
        <v>59</v>
      </c>
      <c r="B44" s="17" t="s">
        <v>60</v>
      </c>
      <c r="C44" s="18">
        <v>1000000</v>
      </c>
      <c r="D44" s="18">
        <v>0</v>
      </c>
      <c r="E44" s="19">
        <f t="shared" si="8"/>
        <v>0</v>
      </c>
    </row>
    <row r="45" spans="1:5" ht="45" outlineLevel="7" x14ac:dyDescent="0.2">
      <c r="A45" s="16" t="s">
        <v>61</v>
      </c>
      <c r="B45" s="17" t="s">
        <v>62</v>
      </c>
      <c r="C45" s="18">
        <v>230000</v>
      </c>
      <c r="D45" s="18">
        <v>0</v>
      </c>
      <c r="E45" s="19">
        <f t="shared" si="8"/>
        <v>0</v>
      </c>
    </row>
    <row r="46" spans="1:5" outlineLevel="2" x14ac:dyDescent="0.2">
      <c r="A46" s="12" t="s">
        <v>63</v>
      </c>
      <c r="B46" s="13" t="s">
        <v>64</v>
      </c>
      <c r="C46" s="14">
        <v>2511476.06</v>
      </c>
      <c r="D46" s="14">
        <v>0</v>
      </c>
      <c r="E46" s="15">
        <f t="shared" ref="E46" si="9">D46/C46</f>
        <v>0</v>
      </c>
    </row>
    <row r="47" spans="1:5" ht="33.75" outlineLevel="7" x14ac:dyDescent="0.2">
      <c r="A47" s="16" t="s">
        <v>65</v>
      </c>
      <c r="B47" s="17" t="s">
        <v>60</v>
      </c>
      <c r="C47" s="18">
        <v>2511476.06</v>
      </c>
      <c r="D47" s="18">
        <v>0</v>
      </c>
      <c r="E47" s="19">
        <f>D47/C47</f>
        <v>0</v>
      </c>
    </row>
    <row r="48" spans="1:5" ht="31.5" outlineLevel="1" x14ac:dyDescent="0.2">
      <c r="A48" s="35" t="s">
        <v>66</v>
      </c>
      <c r="B48" s="36" t="s">
        <v>67</v>
      </c>
      <c r="C48" s="37">
        <v>126387049.62</v>
      </c>
      <c r="D48" s="37">
        <v>30417752.609999999</v>
      </c>
      <c r="E48" s="38">
        <f t="shared" ref="E48:E57" si="10">D48/C48</f>
        <v>0.24067143509920633</v>
      </c>
    </row>
    <row r="49" spans="1:5" outlineLevel="1" x14ac:dyDescent="0.2">
      <c r="A49" s="22"/>
      <c r="B49" s="23" t="s">
        <v>582</v>
      </c>
      <c r="C49" s="24"/>
      <c r="D49" s="24"/>
      <c r="E49" s="26"/>
    </row>
    <row r="50" spans="1:5" outlineLevel="1" x14ac:dyDescent="0.2">
      <c r="A50" s="27"/>
      <c r="B50" s="28" t="s">
        <v>583</v>
      </c>
      <c r="C50" s="29">
        <v>1633694.07</v>
      </c>
      <c r="D50" s="29">
        <v>0</v>
      </c>
      <c r="E50" s="33">
        <f t="shared" ref="E50:E51" si="11">D50/C50</f>
        <v>0</v>
      </c>
    </row>
    <row r="51" spans="1:5" outlineLevel="1" x14ac:dyDescent="0.2">
      <c r="A51" s="27"/>
      <c r="B51" s="28" t="s">
        <v>584</v>
      </c>
      <c r="C51" s="29">
        <f>540000+300000+804657.61</f>
        <v>1644657.6099999999</v>
      </c>
      <c r="D51" s="29">
        <v>0</v>
      </c>
      <c r="E51" s="33">
        <f t="shared" si="11"/>
        <v>0</v>
      </c>
    </row>
    <row r="52" spans="1:5" outlineLevel="1" x14ac:dyDescent="0.2">
      <c r="A52" s="22"/>
      <c r="B52" s="23" t="s">
        <v>585</v>
      </c>
      <c r="C52" s="24">
        <f>C48-C51-C50</f>
        <v>123108697.94000001</v>
      </c>
      <c r="D52" s="24">
        <f>D48-D51</f>
        <v>30417752.609999999</v>
      </c>
      <c r="E52" s="33">
        <f>D52/C52</f>
        <v>0.24708045100781445</v>
      </c>
    </row>
    <row r="53" spans="1:5" ht="21" outlineLevel="2" x14ac:dyDescent="0.2">
      <c r="A53" s="12" t="s">
        <v>68</v>
      </c>
      <c r="B53" s="13" t="s">
        <v>69</v>
      </c>
      <c r="C53" s="14">
        <v>121931725.97</v>
      </c>
      <c r="D53" s="14">
        <v>30417752.609999999</v>
      </c>
      <c r="E53" s="15">
        <f t="shared" si="10"/>
        <v>0.2494654477168966</v>
      </c>
    </row>
    <row r="54" spans="1:5" ht="22.5" outlineLevel="7" x14ac:dyDescent="0.2">
      <c r="A54" s="16" t="s">
        <v>70</v>
      </c>
      <c r="B54" s="17" t="s">
        <v>9</v>
      </c>
      <c r="C54" s="18">
        <v>6561205.7300000004</v>
      </c>
      <c r="D54" s="18">
        <v>1389470.04</v>
      </c>
      <c r="E54" s="19">
        <f t="shared" si="10"/>
        <v>0.21177053382839131</v>
      </c>
    </row>
    <row r="55" spans="1:5" ht="22.5" outlineLevel="7" x14ac:dyDescent="0.2">
      <c r="A55" s="16" t="s">
        <v>71</v>
      </c>
      <c r="B55" s="17" t="s">
        <v>11</v>
      </c>
      <c r="C55" s="18">
        <v>80532720.239999995</v>
      </c>
      <c r="D55" s="18">
        <v>14197831.220000001</v>
      </c>
      <c r="E55" s="19">
        <f t="shared" si="10"/>
        <v>0.17629891524449021</v>
      </c>
    </row>
    <row r="56" spans="1:5" ht="33.75" outlineLevel="7" x14ac:dyDescent="0.2">
      <c r="A56" s="16" t="s">
        <v>72</v>
      </c>
      <c r="B56" s="17" t="s">
        <v>73</v>
      </c>
      <c r="C56" s="18">
        <v>29400</v>
      </c>
      <c r="D56" s="18">
        <v>0</v>
      </c>
      <c r="E56" s="19">
        <f t="shared" si="10"/>
        <v>0</v>
      </c>
    </row>
    <row r="57" spans="1:5" ht="33.75" outlineLevel="7" x14ac:dyDescent="0.2">
      <c r="A57" s="16" t="s">
        <v>74</v>
      </c>
      <c r="B57" s="17" t="s">
        <v>75</v>
      </c>
      <c r="C57" s="18">
        <v>34808400</v>
      </c>
      <c r="D57" s="18">
        <v>14830451.35</v>
      </c>
      <c r="E57" s="19">
        <f t="shared" si="10"/>
        <v>0.42605955315383642</v>
      </c>
    </row>
    <row r="58" spans="1:5" ht="21" outlineLevel="2" x14ac:dyDescent="0.2">
      <c r="A58" s="12" t="s">
        <v>76</v>
      </c>
      <c r="B58" s="13" t="s">
        <v>77</v>
      </c>
      <c r="C58" s="14">
        <v>912000</v>
      </c>
      <c r="D58" s="14">
        <v>0</v>
      </c>
      <c r="E58" s="15">
        <f t="shared" ref="E58:E60" si="12">D58/C58</f>
        <v>0</v>
      </c>
    </row>
    <row r="59" spans="1:5" outlineLevel="7" x14ac:dyDescent="0.2">
      <c r="A59" s="16" t="s">
        <v>78</v>
      </c>
      <c r="B59" s="17" t="s">
        <v>79</v>
      </c>
      <c r="C59" s="18">
        <v>312000</v>
      </c>
      <c r="D59" s="18">
        <v>0</v>
      </c>
      <c r="E59" s="19">
        <f t="shared" si="12"/>
        <v>0</v>
      </c>
    </row>
    <row r="60" spans="1:5" ht="45" outlineLevel="7" x14ac:dyDescent="0.2">
      <c r="A60" s="16" t="s">
        <v>80</v>
      </c>
      <c r="B60" s="17" t="s">
        <v>81</v>
      </c>
      <c r="C60" s="18">
        <v>600000</v>
      </c>
      <c r="D60" s="18">
        <v>0</v>
      </c>
      <c r="E60" s="19">
        <f t="shared" si="12"/>
        <v>0</v>
      </c>
    </row>
    <row r="61" spans="1:5" ht="21" outlineLevel="2" x14ac:dyDescent="0.2">
      <c r="A61" s="12" t="s">
        <v>82</v>
      </c>
      <c r="B61" s="13" t="s">
        <v>83</v>
      </c>
      <c r="C61" s="14">
        <v>500710.67</v>
      </c>
      <c r="D61" s="14">
        <v>0</v>
      </c>
      <c r="E61" s="15">
        <f t="shared" ref="E61" si="13">D61/C61</f>
        <v>0</v>
      </c>
    </row>
    <row r="62" spans="1:5" outlineLevel="7" x14ac:dyDescent="0.2">
      <c r="A62" s="16" t="s">
        <v>84</v>
      </c>
      <c r="B62" s="17" t="s">
        <v>85</v>
      </c>
      <c r="C62" s="18">
        <v>500710.67</v>
      </c>
      <c r="D62" s="18">
        <v>0</v>
      </c>
      <c r="E62" s="19">
        <f>D62/C62</f>
        <v>0</v>
      </c>
    </row>
    <row r="63" spans="1:5" ht="21" outlineLevel="2" x14ac:dyDescent="0.2">
      <c r="A63" s="12" t="s">
        <v>86</v>
      </c>
      <c r="B63" s="13" t="s">
        <v>87</v>
      </c>
      <c r="C63" s="14">
        <v>333333.33</v>
      </c>
      <c r="D63" s="14">
        <v>0</v>
      </c>
      <c r="E63" s="15">
        <f t="shared" ref="E63" si="14">D63/C63</f>
        <v>0</v>
      </c>
    </row>
    <row r="64" spans="1:5" outlineLevel="7" x14ac:dyDescent="0.2">
      <c r="A64" s="16" t="s">
        <v>88</v>
      </c>
      <c r="B64" s="17" t="s">
        <v>89</v>
      </c>
      <c r="C64" s="18">
        <v>333333.33</v>
      </c>
      <c r="D64" s="18">
        <v>0</v>
      </c>
      <c r="E64" s="19">
        <f>D64/C64</f>
        <v>0</v>
      </c>
    </row>
    <row r="65" spans="1:5" outlineLevel="2" x14ac:dyDescent="0.2">
      <c r="A65" s="12" t="s">
        <v>90</v>
      </c>
      <c r="B65" s="13" t="s">
        <v>91</v>
      </c>
      <c r="C65" s="14">
        <v>2709279.65</v>
      </c>
      <c r="D65" s="14">
        <v>0</v>
      </c>
      <c r="E65" s="15">
        <f t="shared" ref="E65" si="15">D65/C65</f>
        <v>0</v>
      </c>
    </row>
    <row r="66" spans="1:5" ht="33.75" outlineLevel="7" x14ac:dyDescent="0.2">
      <c r="A66" s="16" t="s">
        <v>92</v>
      </c>
      <c r="B66" s="17" t="s">
        <v>93</v>
      </c>
      <c r="C66" s="18">
        <v>2709279.65</v>
      </c>
      <c r="D66" s="18">
        <v>0</v>
      </c>
      <c r="E66" s="19">
        <f>D66/C66</f>
        <v>0</v>
      </c>
    </row>
    <row r="67" spans="1:5" ht="31.5" outlineLevel="1" x14ac:dyDescent="0.2">
      <c r="A67" s="35" t="s">
        <v>94</v>
      </c>
      <c r="B67" s="36" t="s">
        <v>95</v>
      </c>
      <c r="C67" s="37">
        <v>1417300637.49</v>
      </c>
      <c r="D67" s="37">
        <v>303989648.39999998</v>
      </c>
      <c r="E67" s="38">
        <f t="shared" ref="E67:E74" si="16">D67/C67</f>
        <v>0.21448494437874324</v>
      </c>
    </row>
    <row r="68" spans="1:5" outlineLevel="1" x14ac:dyDescent="0.2">
      <c r="A68" s="22"/>
      <c r="B68" s="23" t="s">
        <v>582</v>
      </c>
      <c r="C68" s="24"/>
      <c r="D68" s="24"/>
      <c r="E68" s="26"/>
    </row>
    <row r="69" spans="1:5" outlineLevel="1" x14ac:dyDescent="0.2">
      <c r="A69" s="27"/>
      <c r="B69" s="28" t="s">
        <v>583</v>
      </c>
      <c r="C69" s="29"/>
      <c r="D69" s="29"/>
      <c r="E69" s="31"/>
    </row>
    <row r="70" spans="1:5" outlineLevel="1" x14ac:dyDescent="0.2">
      <c r="A70" s="27"/>
      <c r="B70" s="28" t="s">
        <v>584</v>
      </c>
      <c r="C70" s="29">
        <f>C73+C74+432000</f>
        <v>1410653100</v>
      </c>
      <c r="D70" s="29">
        <f>D73+D74</f>
        <v>303665593.39999998</v>
      </c>
      <c r="E70" s="31">
        <f>D70/C70</f>
        <v>0.21526595971752374</v>
      </c>
    </row>
    <row r="71" spans="1:5" outlineLevel="1" x14ac:dyDescent="0.2">
      <c r="A71" s="22"/>
      <c r="B71" s="23" t="s">
        <v>585</v>
      </c>
      <c r="C71" s="24">
        <f>C67-C70</f>
        <v>6647537.4900000095</v>
      </c>
      <c r="D71" s="24">
        <f>D67-D70</f>
        <v>324055</v>
      </c>
      <c r="E71" s="33">
        <f>D71/C71</f>
        <v>4.8748126729255881E-2</v>
      </c>
    </row>
    <row r="72" spans="1:5" ht="21" outlineLevel="2" x14ac:dyDescent="0.2">
      <c r="A72" s="12" t="s">
        <v>96</v>
      </c>
      <c r="B72" s="13" t="s">
        <v>97</v>
      </c>
      <c r="C72" s="14">
        <v>1410221100</v>
      </c>
      <c r="D72" s="14">
        <v>303665593.39999998</v>
      </c>
      <c r="E72" s="15">
        <f t="shared" si="16"/>
        <v>0.21533190320297999</v>
      </c>
    </row>
    <row r="73" spans="1:5" ht="90" outlineLevel="7" x14ac:dyDescent="0.2">
      <c r="A73" s="16" t="s">
        <v>98</v>
      </c>
      <c r="B73" s="20" t="s">
        <v>99</v>
      </c>
      <c r="C73" s="18">
        <v>811506600</v>
      </c>
      <c r="D73" s="18">
        <v>172197106.74000001</v>
      </c>
      <c r="E73" s="19">
        <f t="shared" si="16"/>
        <v>0.21219433919576255</v>
      </c>
    </row>
    <row r="74" spans="1:5" ht="101.25" outlineLevel="7" x14ac:dyDescent="0.2">
      <c r="A74" s="16" t="s">
        <v>100</v>
      </c>
      <c r="B74" s="20" t="s">
        <v>101</v>
      </c>
      <c r="C74" s="18">
        <v>598714500</v>
      </c>
      <c r="D74" s="18">
        <v>131468486.66</v>
      </c>
      <c r="E74" s="19">
        <f t="shared" si="16"/>
        <v>0.21958460444836395</v>
      </c>
    </row>
    <row r="75" spans="1:5" ht="21" outlineLevel="2" x14ac:dyDescent="0.2">
      <c r="A75" s="12" t="s">
        <v>102</v>
      </c>
      <c r="B75" s="13" t="s">
        <v>103</v>
      </c>
      <c r="C75" s="14">
        <v>6959537.4900000002</v>
      </c>
      <c r="D75" s="14">
        <v>306097.81</v>
      </c>
      <c r="E75" s="15">
        <f t="shared" ref="E75:E82" si="17">D75/C75</f>
        <v>4.3982493152716677E-2</v>
      </c>
    </row>
    <row r="76" spans="1:5" ht="22.5" outlineLevel="7" x14ac:dyDescent="0.2">
      <c r="A76" s="16" t="s">
        <v>104</v>
      </c>
      <c r="B76" s="17" t="s">
        <v>105</v>
      </c>
      <c r="C76" s="18">
        <v>196680</v>
      </c>
      <c r="D76" s="18">
        <v>196680</v>
      </c>
      <c r="E76" s="19">
        <f t="shared" si="17"/>
        <v>1</v>
      </c>
    </row>
    <row r="77" spans="1:5" ht="22.5" outlineLevel="7" x14ac:dyDescent="0.2">
      <c r="A77" s="16" t="s">
        <v>106</v>
      </c>
      <c r="B77" s="17" t="s">
        <v>107</v>
      </c>
      <c r="C77" s="18">
        <v>580000</v>
      </c>
      <c r="D77" s="18">
        <v>109417.81</v>
      </c>
      <c r="E77" s="19">
        <f t="shared" si="17"/>
        <v>0.18865139655172414</v>
      </c>
    </row>
    <row r="78" spans="1:5" outlineLevel="7" x14ac:dyDescent="0.2">
      <c r="A78" s="16" t="s">
        <v>108</v>
      </c>
      <c r="B78" s="17" t="s">
        <v>109</v>
      </c>
      <c r="C78" s="18">
        <v>8000</v>
      </c>
      <c r="D78" s="18">
        <v>0</v>
      </c>
      <c r="E78" s="19">
        <f t="shared" si="17"/>
        <v>0</v>
      </c>
    </row>
    <row r="79" spans="1:5" outlineLevel="7" x14ac:dyDescent="0.2">
      <c r="A79" s="16" t="s">
        <v>110</v>
      </c>
      <c r="B79" s="17" t="s">
        <v>111</v>
      </c>
      <c r="C79" s="18">
        <v>400000</v>
      </c>
      <c r="D79" s="18">
        <v>0</v>
      </c>
      <c r="E79" s="19">
        <f t="shared" si="17"/>
        <v>0</v>
      </c>
    </row>
    <row r="80" spans="1:5" ht="22.5" outlineLevel="7" x14ac:dyDescent="0.2">
      <c r="A80" s="16" t="s">
        <v>112</v>
      </c>
      <c r="B80" s="17" t="s">
        <v>113</v>
      </c>
      <c r="C80" s="18">
        <v>5194857.49</v>
      </c>
      <c r="D80" s="18">
        <v>0</v>
      </c>
      <c r="E80" s="19">
        <f t="shared" si="17"/>
        <v>0</v>
      </c>
    </row>
    <row r="81" spans="1:5" ht="22.5" outlineLevel="7" x14ac:dyDescent="0.2">
      <c r="A81" s="16" t="s">
        <v>114</v>
      </c>
      <c r="B81" s="17" t="s">
        <v>115</v>
      </c>
      <c r="C81" s="18">
        <v>100000</v>
      </c>
      <c r="D81" s="18">
        <v>0</v>
      </c>
      <c r="E81" s="19">
        <f t="shared" si="17"/>
        <v>0</v>
      </c>
    </row>
    <row r="82" spans="1:5" ht="22.5" outlineLevel="7" x14ac:dyDescent="0.2">
      <c r="A82" s="16" t="s">
        <v>116</v>
      </c>
      <c r="B82" s="17" t="s">
        <v>107</v>
      </c>
      <c r="C82" s="18">
        <v>480000</v>
      </c>
      <c r="D82" s="18">
        <v>0</v>
      </c>
      <c r="E82" s="19">
        <f t="shared" si="17"/>
        <v>0</v>
      </c>
    </row>
    <row r="83" spans="1:5" ht="21" outlineLevel="2" x14ac:dyDescent="0.2">
      <c r="A83" s="12" t="s">
        <v>117</v>
      </c>
      <c r="B83" s="13" t="s">
        <v>118</v>
      </c>
      <c r="C83" s="14">
        <v>120000</v>
      </c>
      <c r="D83" s="14">
        <v>17957.189999999999</v>
      </c>
      <c r="E83" s="15">
        <f t="shared" ref="E83" si="18">D83/C83</f>
        <v>0.14964324999999998</v>
      </c>
    </row>
    <row r="84" spans="1:5" outlineLevel="7" x14ac:dyDescent="0.2">
      <c r="A84" s="16" t="s">
        <v>119</v>
      </c>
      <c r="B84" s="17" t="s">
        <v>120</v>
      </c>
      <c r="C84" s="18">
        <v>120000</v>
      </c>
      <c r="D84" s="18">
        <v>17957.189999999999</v>
      </c>
      <c r="E84" s="19">
        <f>D84/C84</f>
        <v>0.14964324999999998</v>
      </c>
    </row>
    <row r="85" spans="1:5" ht="31.5" outlineLevel="1" x14ac:dyDescent="0.2">
      <c r="A85" s="35" t="s">
        <v>121</v>
      </c>
      <c r="B85" s="36" t="s">
        <v>122</v>
      </c>
      <c r="C85" s="37">
        <v>9117369.25</v>
      </c>
      <c r="D85" s="37">
        <v>7300</v>
      </c>
      <c r="E85" s="38">
        <f t="shared" ref="E85:E96" si="19">D85/C85</f>
        <v>8.0066955717516869E-4</v>
      </c>
    </row>
    <row r="86" spans="1:5" outlineLevel="1" x14ac:dyDescent="0.2">
      <c r="A86" s="22"/>
      <c r="B86" s="23" t="s">
        <v>582</v>
      </c>
      <c r="C86" s="24"/>
      <c r="D86" s="24"/>
      <c r="E86" s="26"/>
    </row>
    <row r="87" spans="1:5" outlineLevel="1" x14ac:dyDescent="0.2">
      <c r="A87" s="27"/>
      <c r="B87" s="28" t="s">
        <v>583</v>
      </c>
      <c r="C87" s="29">
        <v>4592851.1900000004</v>
      </c>
      <c r="D87" s="29">
        <v>0</v>
      </c>
      <c r="E87" s="31">
        <f>E86</f>
        <v>0</v>
      </c>
    </row>
    <row r="88" spans="1:5" outlineLevel="1" x14ac:dyDescent="0.2">
      <c r="A88" s="27"/>
      <c r="B88" s="28" t="s">
        <v>584</v>
      </c>
      <c r="C88" s="29">
        <f>2262151.14+439918</f>
        <v>2702069.14</v>
      </c>
      <c r="D88" s="29">
        <v>0</v>
      </c>
      <c r="E88" s="31">
        <f>E87</f>
        <v>0</v>
      </c>
    </row>
    <row r="89" spans="1:5" outlineLevel="1" x14ac:dyDescent="0.2">
      <c r="A89" s="22"/>
      <c r="B89" s="23" t="s">
        <v>585</v>
      </c>
      <c r="C89" s="24">
        <f>C85-C88-C87</f>
        <v>1822448.919999999</v>
      </c>
      <c r="D89" s="24">
        <f>D85-D88-D87</f>
        <v>7300</v>
      </c>
      <c r="E89" s="33">
        <f>E88</f>
        <v>0</v>
      </c>
    </row>
    <row r="90" spans="1:5" ht="31.5" outlineLevel="2" x14ac:dyDescent="0.2">
      <c r="A90" s="12" t="s">
        <v>123</v>
      </c>
      <c r="B90" s="13" t="s">
        <v>124</v>
      </c>
      <c r="C90" s="14">
        <v>1500700</v>
      </c>
      <c r="D90" s="14">
        <v>7300</v>
      </c>
      <c r="E90" s="15">
        <f t="shared" si="19"/>
        <v>4.8643966149130406E-3</v>
      </c>
    </row>
    <row r="91" spans="1:5" ht="33.75" outlineLevel="7" x14ac:dyDescent="0.2">
      <c r="A91" s="16" t="s">
        <v>125</v>
      </c>
      <c r="B91" s="17" t="s">
        <v>126</v>
      </c>
      <c r="C91" s="18">
        <v>315700</v>
      </c>
      <c r="D91" s="18">
        <v>0</v>
      </c>
      <c r="E91" s="19">
        <f t="shared" si="19"/>
        <v>0</v>
      </c>
    </row>
    <row r="92" spans="1:5" ht="33.75" outlineLevel="7" x14ac:dyDescent="0.2">
      <c r="A92" s="16" t="s">
        <v>127</v>
      </c>
      <c r="B92" s="17" t="s">
        <v>128</v>
      </c>
      <c r="C92" s="18">
        <v>331202.21999999997</v>
      </c>
      <c r="D92" s="18">
        <v>0</v>
      </c>
      <c r="E92" s="19">
        <f t="shared" si="19"/>
        <v>0</v>
      </c>
    </row>
    <row r="93" spans="1:5" ht="22.5" outlineLevel="7" x14ac:dyDescent="0.2">
      <c r="A93" s="16" t="s">
        <v>129</v>
      </c>
      <c r="B93" s="17" t="s">
        <v>130</v>
      </c>
      <c r="C93" s="18">
        <v>365000</v>
      </c>
      <c r="D93" s="18">
        <v>7300</v>
      </c>
      <c r="E93" s="19">
        <f t="shared" si="19"/>
        <v>0.02</v>
      </c>
    </row>
    <row r="94" spans="1:5" ht="45" outlineLevel="7" x14ac:dyDescent="0.2">
      <c r="A94" s="16" t="s">
        <v>131</v>
      </c>
      <c r="B94" s="17" t="s">
        <v>132</v>
      </c>
      <c r="C94" s="18">
        <v>308877.78000000003</v>
      </c>
      <c r="D94" s="18">
        <v>0</v>
      </c>
      <c r="E94" s="19">
        <f t="shared" si="19"/>
        <v>0</v>
      </c>
    </row>
    <row r="95" spans="1:5" ht="45" outlineLevel="7" x14ac:dyDescent="0.2">
      <c r="A95" s="16" t="s">
        <v>133</v>
      </c>
      <c r="B95" s="17" t="s">
        <v>134</v>
      </c>
      <c r="C95" s="18">
        <v>100000</v>
      </c>
      <c r="D95" s="18">
        <v>0</v>
      </c>
      <c r="E95" s="19">
        <f t="shared" si="19"/>
        <v>0</v>
      </c>
    </row>
    <row r="96" spans="1:5" ht="45" outlineLevel="7" x14ac:dyDescent="0.2">
      <c r="A96" s="16" t="s">
        <v>135</v>
      </c>
      <c r="B96" s="17" t="s">
        <v>136</v>
      </c>
      <c r="C96" s="18">
        <v>79920</v>
      </c>
      <c r="D96" s="18">
        <v>0</v>
      </c>
      <c r="E96" s="19">
        <f t="shared" si="19"/>
        <v>0</v>
      </c>
    </row>
    <row r="97" spans="1:5" outlineLevel="2" x14ac:dyDescent="0.2">
      <c r="A97" s="12" t="s">
        <v>137</v>
      </c>
      <c r="B97" s="13" t="s">
        <v>138</v>
      </c>
      <c r="C97" s="14">
        <v>7616669.25</v>
      </c>
      <c r="D97" s="14">
        <v>0</v>
      </c>
      <c r="E97" s="15">
        <f t="shared" ref="E97" si="20">D97/C97</f>
        <v>0</v>
      </c>
    </row>
    <row r="98" spans="1:5" ht="33.75" outlineLevel="7" x14ac:dyDescent="0.2">
      <c r="A98" s="16" t="s">
        <v>139</v>
      </c>
      <c r="B98" s="17" t="s">
        <v>140</v>
      </c>
      <c r="C98" s="18">
        <v>7616669.25</v>
      </c>
      <c r="D98" s="18">
        <v>0</v>
      </c>
      <c r="E98" s="19">
        <f>D98/C98</f>
        <v>0</v>
      </c>
    </row>
    <row r="99" spans="1:5" ht="31.5" outlineLevel="1" x14ac:dyDescent="0.2">
      <c r="A99" s="35" t="s">
        <v>141</v>
      </c>
      <c r="B99" s="36" t="s">
        <v>142</v>
      </c>
      <c r="C99" s="37">
        <v>55763700</v>
      </c>
      <c r="D99" s="37">
        <v>7137866.6799999997</v>
      </c>
      <c r="E99" s="38">
        <f t="shared" ref="E99:E107" si="21">D99/C99</f>
        <v>0.12800202784248535</v>
      </c>
    </row>
    <row r="100" spans="1:5" outlineLevel="1" x14ac:dyDescent="0.2">
      <c r="A100" s="22"/>
      <c r="B100" s="23" t="s">
        <v>582</v>
      </c>
      <c r="C100" s="24"/>
      <c r="D100" s="24"/>
      <c r="E100" s="26"/>
    </row>
    <row r="101" spans="1:5" outlineLevel="1" x14ac:dyDescent="0.2">
      <c r="A101" s="27"/>
      <c r="B101" s="28" t="s">
        <v>583</v>
      </c>
      <c r="C101" s="29"/>
      <c r="D101" s="29"/>
      <c r="E101" s="31"/>
    </row>
    <row r="102" spans="1:5" outlineLevel="1" x14ac:dyDescent="0.2">
      <c r="A102" s="27"/>
      <c r="B102" s="28" t="s">
        <v>584</v>
      </c>
      <c r="C102" s="29">
        <f>2430500+14850+C113</f>
        <v>44110750</v>
      </c>
      <c r="D102" s="29">
        <f>D113</f>
        <v>6807346.6799999997</v>
      </c>
      <c r="E102" s="31">
        <f>D102/C102</f>
        <v>0.15432398406284181</v>
      </c>
    </row>
    <row r="103" spans="1:5" outlineLevel="1" x14ac:dyDescent="0.2">
      <c r="A103" s="22"/>
      <c r="B103" s="23" t="s">
        <v>585</v>
      </c>
      <c r="C103" s="24">
        <f>C99-C102</f>
        <v>11652950</v>
      </c>
      <c r="D103" s="24">
        <f>D99-D102</f>
        <v>330520</v>
      </c>
      <c r="E103" s="33">
        <f>D103/C103</f>
        <v>2.8363633243084368E-2</v>
      </c>
    </row>
    <row r="104" spans="1:5" ht="31.5" outlineLevel="2" x14ac:dyDescent="0.2">
      <c r="A104" s="12" t="s">
        <v>143</v>
      </c>
      <c r="B104" s="13" t="s">
        <v>144</v>
      </c>
      <c r="C104" s="14">
        <v>3489945</v>
      </c>
      <c r="D104" s="14">
        <v>330520</v>
      </c>
      <c r="E104" s="15">
        <f t="shared" si="21"/>
        <v>9.4706363567334154E-2</v>
      </c>
    </row>
    <row r="105" spans="1:5" ht="22.5" outlineLevel="7" x14ac:dyDescent="0.2">
      <c r="A105" s="16" t="s">
        <v>145</v>
      </c>
      <c r="B105" s="17" t="s">
        <v>146</v>
      </c>
      <c r="C105" s="18">
        <v>1008545</v>
      </c>
      <c r="D105" s="18">
        <v>55470</v>
      </c>
      <c r="E105" s="19">
        <f t="shared" si="21"/>
        <v>5.5000024788184956E-2</v>
      </c>
    </row>
    <row r="106" spans="1:5" ht="22.5" outlineLevel="7" x14ac:dyDescent="0.2">
      <c r="A106" s="16" t="s">
        <v>147</v>
      </c>
      <c r="B106" s="17" t="s">
        <v>148</v>
      </c>
      <c r="C106" s="18">
        <v>1181400</v>
      </c>
      <c r="D106" s="18">
        <v>275050</v>
      </c>
      <c r="E106" s="19">
        <f t="shared" si="21"/>
        <v>0.23281699678347723</v>
      </c>
    </row>
    <row r="107" spans="1:5" outlineLevel="7" x14ac:dyDescent="0.2">
      <c r="A107" s="16" t="s">
        <v>149</v>
      </c>
      <c r="B107" s="17" t="s">
        <v>150</v>
      </c>
      <c r="C107" s="18">
        <v>1300000</v>
      </c>
      <c r="D107" s="18">
        <v>0</v>
      </c>
      <c r="E107" s="19">
        <f t="shared" si="21"/>
        <v>0</v>
      </c>
    </row>
    <row r="108" spans="1:5" ht="21" outlineLevel="2" x14ac:dyDescent="0.2">
      <c r="A108" s="12" t="s">
        <v>151</v>
      </c>
      <c r="B108" s="13" t="s">
        <v>152</v>
      </c>
      <c r="C108" s="14">
        <v>10608355</v>
      </c>
      <c r="D108" s="14">
        <v>0</v>
      </c>
      <c r="E108" s="15">
        <f t="shared" ref="E108:E111" si="22">D108/C108</f>
        <v>0</v>
      </c>
    </row>
    <row r="109" spans="1:5" outlineLevel="7" x14ac:dyDescent="0.2">
      <c r="A109" s="16" t="s">
        <v>153</v>
      </c>
      <c r="B109" s="17" t="s">
        <v>154</v>
      </c>
      <c r="C109" s="18">
        <v>7891299.4400000004</v>
      </c>
      <c r="D109" s="18">
        <v>0</v>
      </c>
      <c r="E109" s="19">
        <f t="shared" si="22"/>
        <v>0</v>
      </c>
    </row>
    <row r="110" spans="1:5" ht="33.75" outlineLevel="7" x14ac:dyDescent="0.2">
      <c r="A110" s="16" t="s">
        <v>155</v>
      </c>
      <c r="B110" s="17" t="s">
        <v>156</v>
      </c>
      <c r="C110" s="18">
        <v>16500</v>
      </c>
      <c r="D110" s="18">
        <v>0</v>
      </c>
      <c r="E110" s="19">
        <f t="shared" si="22"/>
        <v>0</v>
      </c>
    </row>
    <row r="111" spans="1:5" ht="45" outlineLevel="7" x14ac:dyDescent="0.2">
      <c r="A111" s="16" t="s">
        <v>157</v>
      </c>
      <c r="B111" s="17" t="s">
        <v>158</v>
      </c>
      <c r="C111" s="18">
        <v>2700555.56</v>
      </c>
      <c r="D111" s="18">
        <v>0</v>
      </c>
      <c r="E111" s="19">
        <f t="shared" si="22"/>
        <v>0</v>
      </c>
    </row>
    <row r="112" spans="1:5" ht="63" outlineLevel="2" x14ac:dyDescent="0.2">
      <c r="A112" s="12" t="s">
        <v>159</v>
      </c>
      <c r="B112" s="21" t="s">
        <v>160</v>
      </c>
      <c r="C112" s="14">
        <v>41665400</v>
      </c>
      <c r="D112" s="14">
        <v>6807346.6799999997</v>
      </c>
      <c r="E112" s="15">
        <f t="shared" ref="E112" si="23">D112/C112</f>
        <v>0.16338128711112818</v>
      </c>
    </row>
    <row r="113" spans="1:5" ht="90" outlineLevel="7" x14ac:dyDescent="0.2">
      <c r="A113" s="16" t="s">
        <v>161</v>
      </c>
      <c r="B113" s="20" t="s">
        <v>162</v>
      </c>
      <c r="C113" s="18">
        <v>41665400</v>
      </c>
      <c r="D113" s="18">
        <v>6807346.6799999997</v>
      </c>
      <c r="E113" s="19">
        <f>D113/C113</f>
        <v>0.16338128711112818</v>
      </c>
    </row>
    <row r="114" spans="1:5" ht="31.5" outlineLevel="1" x14ac:dyDescent="0.2">
      <c r="A114" s="35" t="s">
        <v>163</v>
      </c>
      <c r="B114" s="36" t="s">
        <v>164</v>
      </c>
      <c r="C114" s="37">
        <v>20820578.199999999</v>
      </c>
      <c r="D114" s="37">
        <v>2475924.7599999998</v>
      </c>
      <c r="E114" s="38">
        <f t="shared" ref="E114:E126" si="24">D114/C114</f>
        <v>0.11891719510460089</v>
      </c>
    </row>
    <row r="115" spans="1:5" outlineLevel="1" x14ac:dyDescent="0.2">
      <c r="A115" s="22"/>
      <c r="B115" s="23" t="s">
        <v>582</v>
      </c>
      <c r="C115" s="24"/>
      <c r="D115" s="24"/>
      <c r="E115" s="26"/>
    </row>
    <row r="116" spans="1:5" outlineLevel="1" x14ac:dyDescent="0.2">
      <c r="A116" s="27"/>
      <c r="B116" s="28" t="s">
        <v>583</v>
      </c>
      <c r="C116" s="29"/>
      <c r="D116" s="29"/>
      <c r="E116" s="31"/>
    </row>
    <row r="117" spans="1:5" outlineLevel="1" x14ac:dyDescent="0.2">
      <c r="A117" s="27"/>
      <c r="B117" s="28" t="s">
        <v>584</v>
      </c>
      <c r="C117" s="29">
        <v>5940000</v>
      </c>
      <c r="D117" s="29">
        <v>0</v>
      </c>
      <c r="E117" s="31">
        <f>D117/C117</f>
        <v>0</v>
      </c>
    </row>
    <row r="118" spans="1:5" outlineLevel="1" x14ac:dyDescent="0.2">
      <c r="A118" s="22"/>
      <c r="B118" s="23" t="s">
        <v>585</v>
      </c>
      <c r="C118" s="24">
        <f>C114-C117</f>
        <v>14880578.199999999</v>
      </c>
      <c r="D118" s="24">
        <f>D114-D117</f>
        <v>2475924.7599999998</v>
      </c>
      <c r="E118" s="33">
        <f>D118/C118</f>
        <v>0.1663863276495533</v>
      </c>
    </row>
    <row r="119" spans="1:5" ht="21" outlineLevel="2" x14ac:dyDescent="0.2">
      <c r="A119" s="12" t="s">
        <v>165</v>
      </c>
      <c r="B119" s="13" t="s">
        <v>166</v>
      </c>
      <c r="C119" s="14">
        <v>20720578.199999999</v>
      </c>
      <c r="D119" s="14">
        <v>2475924.7599999998</v>
      </c>
      <c r="E119" s="15">
        <f t="shared" si="24"/>
        <v>0.119491103776245</v>
      </c>
    </row>
    <row r="120" spans="1:5" ht="22.5" outlineLevel="7" x14ac:dyDescent="0.2">
      <c r="A120" s="16" t="s">
        <v>167</v>
      </c>
      <c r="B120" s="17" t="s">
        <v>168</v>
      </c>
      <c r="C120" s="18">
        <v>1080000</v>
      </c>
      <c r="D120" s="18">
        <v>270000</v>
      </c>
      <c r="E120" s="19">
        <f t="shared" si="24"/>
        <v>0.25</v>
      </c>
    </row>
    <row r="121" spans="1:5" ht="22.5" outlineLevel="7" x14ac:dyDescent="0.2">
      <c r="A121" s="16" t="s">
        <v>169</v>
      </c>
      <c r="B121" s="17" t="s">
        <v>170</v>
      </c>
      <c r="C121" s="18">
        <v>2647080</v>
      </c>
      <c r="D121" s="18">
        <v>604940</v>
      </c>
      <c r="E121" s="19">
        <f t="shared" si="24"/>
        <v>0.22853106064040377</v>
      </c>
    </row>
    <row r="122" spans="1:5" ht="22.5" outlineLevel="7" x14ac:dyDescent="0.2">
      <c r="A122" s="16" t="s">
        <v>171</v>
      </c>
      <c r="B122" s="17" t="s">
        <v>172</v>
      </c>
      <c r="C122" s="18">
        <v>3996048</v>
      </c>
      <c r="D122" s="18">
        <v>851042.7</v>
      </c>
      <c r="E122" s="19">
        <f t="shared" si="24"/>
        <v>0.2129710904373521</v>
      </c>
    </row>
    <row r="123" spans="1:5" ht="22.5" outlineLevel="7" x14ac:dyDescent="0.2">
      <c r="A123" s="16" t="s">
        <v>173</v>
      </c>
      <c r="B123" s="17" t="s">
        <v>174</v>
      </c>
      <c r="C123" s="18">
        <v>1938120</v>
      </c>
      <c r="D123" s="18">
        <v>417180</v>
      </c>
      <c r="E123" s="19">
        <f t="shared" si="24"/>
        <v>0.21524982973190515</v>
      </c>
    </row>
    <row r="124" spans="1:5" ht="22.5" outlineLevel="7" x14ac:dyDescent="0.2">
      <c r="A124" s="16" t="s">
        <v>175</v>
      </c>
      <c r="B124" s="17" t="s">
        <v>176</v>
      </c>
      <c r="C124" s="18">
        <v>3800276.52</v>
      </c>
      <c r="D124" s="18">
        <v>200000</v>
      </c>
      <c r="E124" s="19">
        <f t="shared" si="24"/>
        <v>5.2627749309147639E-2</v>
      </c>
    </row>
    <row r="125" spans="1:5" ht="33.75" outlineLevel="7" x14ac:dyDescent="0.2">
      <c r="A125" s="16" t="s">
        <v>177</v>
      </c>
      <c r="B125" s="17" t="s">
        <v>178</v>
      </c>
      <c r="C125" s="18">
        <v>659053.68000000005</v>
      </c>
      <c r="D125" s="18">
        <v>132762.06</v>
      </c>
      <c r="E125" s="19">
        <f t="shared" si="24"/>
        <v>0.20144346967306212</v>
      </c>
    </row>
    <row r="126" spans="1:5" ht="45" outlineLevel="7" x14ac:dyDescent="0.2">
      <c r="A126" s="16" t="s">
        <v>179</v>
      </c>
      <c r="B126" s="17" t="s">
        <v>180</v>
      </c>
      <c r="C126" s="18">
        <v>6600000</v>
      </c>
      <c r="D126" s="18">
        <v>0</v>
      </c>
      <c r="E126" s="19">
        <f t="shared" si="24"/>
        <v>0</v>
      </c>
    </row>
    <row r="127" spans="1:5" ht="21" outlineLevel="2" x14ac:dyDescent="0.2">
      <c r="A127" s="12" t="s">
        <v>181</v>
      </c>
      <c r="B127" s="13" t="s">
        <v>182</v>
      </c>
      <c r="C127" s="14">
        <v>100000</v>
      </c>
      <c r="D127" s="14">
        <v>0</v>
      </c>
      <c r="E127" s="15">
        <f t="shared" ref="E127" si="25">D127/C127</f>
        <v>0</v>
      </c>
    </row>
    <row r="128" spans="1:5" outlineLevel="7" x14ac:dyDescent="0.2">
      <c r="A128" s="16" t="s">
        <v>183</v>
      </c>
      <c r="B128" s="17" t="s">
        <v>184</v>
      </c>
      <c r="C128" s="18">
        <v>100000</v>
      </c>
      <c r="D128" s="18">
        <v>0</v>
      </c>
      <c r="E128" s="19">
        <f>D128/C128</f>
        <v>0</v>
      </c>
    </row>
    <row r="129" spans="1:5" ht="31.5" outlineLevel="1" x14ac:dyDescent="0.2">
      <c r="A129" s="35" t="s">
        <v>185</v>
      </c>
      <c r="B129" s="36" t="s">
        <v>186</v>
      </c>
      <c r="C129" s="37">
        <v>45378298.780000001</v>
      </c>
      <c r="D129" s="37">
        <v>100000</v>
      </c>
      <c r="E129" s="38">
        <f t="shared" ref="E129:E141" si="26">D129/C129</f>
        <v>2.2036965397229462E-3</v>
      </c>
    </row>
    <row r="130" spans="1:5" outlineLevel="1" x14ac:dyDescent="0.2">
      <c r="A130" s="22"/>
      <c r="B130" s="23" t="s">
        <v>582</v>
      </c>
      <c r="C130" s="24"/>
      <c r="D130" s="24"/>
      <c r="E130" s="26"/>
    </row>
    <row r="131" spans="1:5" outlineLevel="1" x14ac:dyDescent="0.2">
      <c r="A131" s="27"/>
      <c r="B131" s="28" t="s">
        <v>583</v>
      </c>
      <c r="C131" s="29"/>
      <c r="D131" s="29"/>
      <c r="E131" s="31"/>
    </row>
    <row r="132" spans="1:5" outlineLevel="1" x14ac:dyDescent="0.2">
      <c r="A132" s="27"/>
      <c r="B132" s="28" t="s">
        <v>584</v>
      </c>
      <c r="C132" s="29">
        <v>22811300</v>
      </c>
      <c r="D132" s="29">
        <v>0</v>
      </c>
      <c r="E132" s="31">
        <f>D132/C132</f>
        <v>0</v>
      </c>
    </row>
    <row r="133" spans="1:5" outlineLevel="1" x14ac:dyDescent="0.2">
      <c r="A133" s="22"/>
      <c r="B133" s="23" t="s">
        <v>585</v>
      </c>
      <c r="C133" s="24">
        <f>C129-C132-C131</f>
        <v>22566998.780000001</v>
      </c>
      <c r="D133" s="24">
        <f>D129-D132</f>
        <v>100000</v>
      </c>
      <c r="E133" s="33">
        <f>D133/C133</f>
        <v>4.4312494086996175E-3</v>
      </c>
    </row>
    <row r="134" spans="1:5" ht="21" outlineLevel="2" x14ac:dyDescent="0.2">
      <c r="A134" s="12" t="s">
        <v>187</v>
      </c>
      <c r="B134" s="13" t="s">
        <v>188</v>
      </c>
      <c r="C134" s="14">
        <v>45378298.780000001</v>
      </c>
      <c r="D134" s="14">
        <v>100000</v>
      </c>
      <c r="E134" s="15">
        <f t="shared" si="26"/>
        <v>2.2036965397229462E-3</v>
      </c>
    </row>
    <row r="135" spans="1:5" ht="22.5" outlineLevel="7" x14ac:dyDescent="0.2">
      <c r="A135" s="16" t="s">
        <v>189</v>
      </c>
      <c r="B135" s="17" t="s">
        <v>190</v>
      </c>
      <c r="C135" s="18">
        <v>700000</v>
      </c>
      <c r="D135" s="18">
        <v>0</v>
      </c>
      <c r="E135" s="19">
        <f t="shared" si="26"/>
        <v>0</v>
      </c>
    </row>
    <row r="136" spans="1:5" ht="22.5" outlineLevel="7" x14ac:dyDescent="0.2">
      <c r="A136" s="16" t="s">
        <v>191</v>
      </c>
      <c r="B136" s="17" t="s">
        <v>192</v>
      </c>
      <c r="C136" s="18">
        <v>2112558.75</v>
      </c>
      <c r="D136" s="18">
        <v>100000</v>
      </c>
      <c r="E136" s="19">
        <f t="shared" si="26"/>
        <v>4.7335961662604648E-2</v>
      </c>
    </row>
    <row r="137" spans="1:5" ht="33.75" outlineLevel="7" x14ac:dyDescent="0.2">
      <c r="A137" s="16" t="s">
        <v>193</v>
      </c>
      <c r="B137" s="17" t="s">
        <v>194</v>
      </c>
      <c r="C137" s="18">
        <v>2631666.67</v>
      </c>
      <c r="D137" s="18">
        <v>0</v>
      </c>
      <c r="E137" s="19">
        <f t="shared" si="26"/>
        <v>0</v>
      </c>
    </row>
    <row r="138" spans="1:5" ht="33.75" outlineLevel="7" x14ac:dyDescent="0.2">
      <c r="A138" s="16" t="s">
        <v>195</v>
      </c>
      <c r="B138" s="17" t="s">
        <v>196</v>
      </c>
      <c r="C138" s="18">
        <v>8833555.5600000005</v>
      </c>
      <c r="D138" s="18">
        <v>0</v>
      </c>
      <c r="E138" s="19">
        <f t="shared" si="26"/>
        <v>0</v>
      </c>
    </row>
    <row r="139" spans="1:5" ht="33.75" outlineLevel="7" x14ac:dyDescent="0.2">
      <c r="A139" s="16" t="s">
        <v>197</v>
      </c>
      <c r="B139" s="17" t="s">
        <v>198</v>
      </c>
      <c r="C139" s="18">
        <v>1658445</v>
      </c>
      <c r="D139" s="18">
        <v>0</v>
      </c>
      <c r="E139" s="19">
        <f t="shared" si="26"/>
        <v>0</v>
      </c>
    </row>
    <row r="140" spans="1:5" ht="22.5" outlineLevel="7" x14ac:dyDescent="0.2">
      <c r="A140" s="16" t="s">
        <v>199</v>
      </c>
      <c r="B140" s="17" t="s">
        <v>200</v>
      </c>
      <c r="C140" s="18">
        <v>17219842.800000001</v>
      </c>
      <c r="D140" s="18">
        <v>0</v>
      </c>
      <c r="E140" s="19">
        <f t="shared" si="26"/>
        <v>0</v>
      </c>
    </row>
    <row r="141" spans="1:5" ht="22.5" outlineLevel="7" x14ac:dyDescent="0.2">
      <c r="A141" s="16" t="s">
        <v>201</v>
      </c>
      <c r="B141" s="17" t="s">
        <v>202</v>
      </c>
      <c r="C141" s="18">
        <v>12222230</v>
      </c>
      <c r="D141" s="18">
        <v>0</v>
      </c>
      <c r="E141" s="19">
        <f t="shared" si="26"/>
        <v>0</v>
      </c>
    </row>
    <row r="142" spans="1:5" ht="52.5" outlineLevel="1" x14ac:dyDescent="0.2">
      <c r="A142" s="35" t="s">
        <v>203</v>
      </c>
      <c r="B142" s="36" t="s">
        <v>204</v>
      </c>
      <c r="C142" s="37">
        <v>60028209.32</v>
      </c>
      <c r="D142" s="37">
        <v>10308978.380000001</v>
      </c>
      <c r="E142" s="38">
        <f t="shared" ref="E142:E156" si="27">D142/C142</f>
        <v>0.171735563942023</v>
      </c>
    </row>
    <row r="143" spans="1:5" outlineLevel="1" x14ac:dyDescent="0.2">
      <c r="A143" s="22"/>
      <c r="B143" s="23" t="s">
        <v>582</v>
      </c>
      <c r="C143" s="24"/>
      <c r="D143" s="24"/>
      <c r="E143" s="26"/>
    </row>
    <row r="144" spans="1:5" outlineLevel="1" x14ac:dyDescent="0.2">
      <c r="A144" s="27"/>
      <c r="B144" s="28" t="s">
        <v>583</v>
      </c>
      <c r="C144" s="29">
        <f>C148+1206753.72</f>
        <v>1464653.72</v>
      </c>
      <c r="D144" s="29">
        <f>D148</f>
        <v>122358.11</v>
      </c>
      <c r="E144" s="31"/>
    </row>
    <row r="145" spans="1:5" outlineLevel="1" x14ac:dyDescent="0.2">
      <c r="A145" s="27"/>
      <c r="B145" s="28" t="s">
        <v>584</v>
      </c>
      <c r="C145" s="29">
        <f>C149+C150+C151+C152+C153+C154+C155+C156+C158</f>
        <v>58563555.600000001</v>
      </c>
      <c r="D145" s="29">
        <f>D149+D150+D151+D152+D153+D154+D155+D156+D158</f>
        <v>10186620.27</v>
      </c>
      <c r="E145" s="31">
        <f>D145/C145</f>
        <v>0.17394128764271954</v>
      </c>
    </row>
    <row r="146" spans="1:5" outlineLevel="1" x14ac:dyDescent="0.2">
      <c r="A146" s="22"/>
      <c r="B146" s="23" t="s">
        <v>585</v>
      </c>
      <c r="C146" s="24">
        <f>C142-C145</f>
        <v>1464653.7199999988</v>
      </c>
      <c r="D146" s="24">
        <f>D142-D145-D144</f>
        <v>1.2660166248679161E-9</v>
      </c>
      <c r="E146" s="33">
        <f>D146/C146</f>
        <v>8.6437948272709614E-16</v>
      </c>
    </row>
    <row r="147" spans="1:5" ht="52.5" outlineLevel="2" x14ac:dyDescent="0.2">
      <c r="A147" s="12" t="s">
        <v>205</v>
      </c>
      <c r="B147" s="13" t="s">
        <v>206</v>
      </c>
      <c r="C147" s="14">
        <v>32962000</v>
      </c>
      <c r="D147" s="14">
        <v>8014001.3099999996</v>
      </c>
      <c r="E147" s="15">
        <f t="shared" si="27"/>
        <v>0.24312849068624476</v>
      </c>
    </row>
    <row r="148" spans="1:5" ht="22.5" outlineLevel="7" x14ac:dyDescent="0.2">
      <c r="A148" s="16" t="s">
        <v>207</v>
      </c>
      <c r="B148" s="17" t="s">
        <v>208</v>
      </c>
      <c r="C148" s="18">
        <v>257900</v>
      </c>
      <c r="D148" s="18">
        <v>122358.11</v>
      </c>
      <c r="E148" s="19">
        <f t="shared" si="27"/>
        <v>0.47444013183404421</v>
      </c>
    </row>
    <row r="149" spans="1:5" ht="22.5" outlineLevel="7" x14ac:dyDescent="0.2">
      <c r="A149" s="16" t="s">
        <v>209</v>
      </c>
      <c r="B149" s="17" t="s">
        <v>210</v>
      </c>
      <c r="C149" s="18">
        <v>4724800</v>
      </c>
      <c r="D149" s="18">
        <v>1018920.91</v>
      </c>
      <c r="E149" s="19">
        <f t="shared" si="27"/>
        <v>0.21565376523874027</v>
      </c>
    </row>
    <row r="150" spans="1:5" ht="22.5" outlineLevel="7" x14ac:dyDescent="0.2">
      <c r="A150" s="16" t="s">
        <v>211</v>
      </c>
      <c r="B150" s="17" t="s">
        <v>212</v>
      </c>
      <c r="C150" s="18">
        <v>1138800</v>
      </c>
      <c r="D150" s="18">
        <v>0</v>
      </c>
      <c r="E150" s="19">
        <f t="shared" si="27"/>
        <v>0</v>
      </c>
    </row>
    <row r="151" spans="1:5" ht="33.75" outlineLevel="7" x14ac:dyDescent="0.2">
      <c r="A151" s="16" t="s">
        <v>213</v>
      </c>
      <c r="B151" s="17" t="s">
        <v>214</v>
      </c>
      <c r="C151" s="18">
        <v>24091100</v>
      </c>
      <c r="D151" s="18">
        <v>6406062</v>
      </c>
      <c r="E151" s="19">
        <f t="shared" si="27"/>
        <v>0.26590990033663886</v>
      </c>
    </row>
    <row r="152" spans="1:5" ht="78.75" outlineLevel="7" x14ac:dyDescent="0.2">
      <c r="A152" s="16" t="s">
        <v>215</v>
      </c>
      <c r="B152" s="20" t="s">
        <v>216</v>
      </c>
      <c r="C152" s="18">
        <v>734400</v>
      </c>
      <c r="D152" s="18">
        <v>192360</v>
      </c>
      <c r="E152" s="19">
        <f t="shared" si="27"/>
        <v>0.26192810457516341</v>
      </c>
    </row>
    <row r="153" spans="1:5" ht="78.75" outlineLevel="7" x14ac:dyDescent="0.2">
      <c r="A153" s="16" t="s">
        <v>217</v>
      </c>
      <c r="B153" s="20" t="s">
        <v>218</v>
      </c>
      <c r="C153" s="18">
        <v>400000</v>
      </c>
      <c r="D153" s="18">
        <v>0</v>
      </c>
      <c r="E153" s="19">
        <f t="shared" si="27"/>
        <v>0</v>
      </c>
    </row>
    <row r="154" spans="1:5" ht="45" outlineLevel="7" x14ac:dyDescent="0.2">
      <c r="A154" s="16" t="s">
        <v>219</v>
      </c>
      <c r="B154" s="17" t="s">
        <v>220</v>
      </c>
      <c r="C154" s="18">
        <v>180000</v>
      </c>
      <c r="D154" s="18">
        <v>0</v>
      </c>
      <c r="E154" s="19">
        <f t="shared" si="27"/>
        <v>0</v>
      </c>
    </row>
    <row r="155" spans="1:5" ht="135" outlineLevel="7" x14ac:dyDescent="0.2">
      <c r="A155" s="16" t="s">
        <v>221</v>
      </c>
      <c r="B155" s="20" t="s">
        <v>222</v>
      </c>
      <c r="C155" s="18">
        <v>1374000</v>
      </c>
      <c r="D155" s="18">
        <v>274300.28999999998</v>
      </c>
      <c r="E155" s="19">
        <f t="shared" si="27"/>
        <v>0.19963631004366811</v>
      </c>
    </row>
    <row r="156" spans="1:5" ht="45" outlineLevel="7" x14ac:dyDescent="0.2">
      <c r="A156" s="16" t="s">
        <v>223</v>
      </c>
      <c r="B156" s="17" t="s">
        <v>224</v>
      </c>
      <c r="C156" s="18">
        <v>61000</v>
      </c>
      <c r="D156" s="18">
        <v>0</v>
      </c>
      <c r="E156" s="19">
        <f t="shared" si="27"/>
        <v>0</v>
      </c>
    </row>
    <row r="157" spans="1:5" ht="63" outlineLevel="2" x14ac:dyDescent="0.2">
      <c r="A157" s="12" t="s">
        <v>225</v>
      </c>
      <c r="B157" s="21" t="s">
        <v>226</v>
      </c>
      <c r="C157" s="14">
        <v>27066209.32</v>
      </c>
      <c r="D157" s="14">
        <v>2294977.0699999998</v>
      </c>
      <c r="E157" s="15">
        <f t="shared" ref="E157:E159" si="28">D157/C157</f>
        <v>8.4791225947705037E-2</v>
      </c>
    </row>
    <row r="158" spans="1:5" ht="33.75" outlineLevel="7" x14ac:dyDescent="0.2">
      <c r="A158" s="16" t="s">
        <v>227</v>
      </c>
      <c r="B158" s="17" t="s">
        <v>228</v>
      </c>
      <c r="C158" s="18">
        <v>25859455.600000001</v>
      </c>
      <c r="D158" s="18">
        <v>2294977.0699999998</v>
      </c>
      <c r="E158" s="19">
        <f t="shared" si="28"/>
        <v>8.8748081378789728E-2</v>
      </c>
    </row>
    <row r="159" spans="1:5" ht="33.75" outlineLevel="7" x14ac:dyDescent="0.2">
      <c r="A159" s="16" t="s">
        <v>229</v>
      </c>
      <c r="B159" s="17" t="s">
        <v>228</v>
      </c>
      <c r="C159" s="18">
        <v>1206753.72</v>
      </c>
      <c r="D159" s="18">
        <v>0</v>
      </c>
      <c r="E159" s="19">
        <f t="shared" si="28"/>
        <v>0</v>
      </c>
    </row>
    <row r="160" spans="1:5" ht="31.5" x14ac:dyDescent="0.2">
      <c r="A160" s="35" t="s">
        <v>230</v>
      </c>
      <c r="B160" s="36" t="s">
        <v>231</v>
      </c>
      <c r="C160" s="37">
        <v>60192757.850000001</v>
      </c>
      <c r="D160" s="37">
        <v>12067166.74</v>
      </c>
      <c r="E160" s="38">
        <f t="shared" ref="E160:E170" si="29">D160/C160</f>
        <v>0.20047539224023112</v>
      </c>
    </row>
    <row r="161" spans="1:5" ht="31.5" outlineLevel="1" x14ac:dyDescent="0.2">
      <c r="A161" s="35" t="s">
        <v>232</v>
      </c>
      <c r="B161" s="36" t="s">
        <v>233</v>
      </c>
      <c r="C161" s="37">
        <v>48640950.149999999</v>
      </c>
      <c r="D161" s="37">
        <v>12061166.74</v>
      </c>
      <c r="E161" s="38">
        <f t="shared" si="29"/>
        <v>0.24796322240428112</v>
      </c>
    </row>
    <row r="162" spans="1:5" outlineLevel="1" x14ac:dyDescent="0.2">
      <c r="A162" s="22"/>
      <c r="B162" s="23" t="s">
        <v>582</v>
      </c>
      <c r="C162" s="24"/>
      <c r="D162" s="24"/>
      <c r="E162" s="26"/>
    </row>
    <row r="163" spans="1:5" outlineLevel="1" x14ac:dyDescent="0.2">
      <c r="A163" s="27"/>
      <c r="B163" s="28" t="s">
        <v>583</v>
      </c>
      <c r="C163" s="29"/>
      <c r="D163" s="29"/>
      <c r="E163" s="31"/>
    </row>
    <row r="164" spans="1:5" outlineLevel="1" x14ac:dyDescent="0.2">
      <c r="A164" s="27"/>
      <c r="B164" s="28" t="s">
        <v>584</v>
      </c>
      <c r="C164" s="29">
        <v>0</v>
      </c>
      <c r="D164" s="29">
        <f>D193</f>
        <v>0</v>
      </c>
      <c r="E164" s="33"/>
    </row>
    <row r="165" spans="1:5" outlineLevel="1" x14ac:dyDescent="0.2">
      <c r="A165" s="22"/>
      <c r="B165" s="23" t="s">
        <v>585</v>
      </c>
      <c r="C165" s="24">
        <f>C161-C163-C164</f>
        <v>48640950.149999999</v>
      </c>
      <c r="D165" s="24">
        <f>D161-D163-D164</f>
        <v>12061166.74</v>
      </c>
      <c r="E165" s="33">
        <f>D165/C165</f>
        <v>0.24796322240428112</v>
      </c>
    </row>
    <row r="166" spans="1:5" ht="21" outlineLevel="2" x14ac:dyDescent="0.2">
      <c r="A166" s="12" t="s">
        <v>234</v>
      </c>
      <c r="B166" s="13" t="s">
        <v>235</v>
      </c>
      <c r="C166" s="14">
        <v>7871294</v>
      </c>
      <c r="D166" s="14">
        <v>1763068.7</v>
      </c>
      <c r="E166" s="15">
        <f t="shared" si="29"/>
        <v>0.22398714874580977</v>
      </c>
    </row>
    <row r="167" spans="1:5" ht="22.5" outlineLevel="7" x14ac:dyDescent="0.2">
      <c r="A167" s="16" t="s">
        <v>236</v>
      </c>
      <c r="B167" s="17" t="s">
        <v>11</v>
      </c>
      <c r="C167" s="18">
        <v>6280300</v>
      </c>
      <c r="D167" s="18">
        <v>1526774.7</v>
      </c>
      <c r="E167" s="19">
        <f t="shared" si="29"/>
        <v>0.24310537713166569</v>
      </c>
    </row>
    <row r="168" spans="1:5" ht="22.5" outlineLevel="7" x14ac:dyDescent="0.2">
      <c r="A168" s="16" t="s">
        <v>237</v>
      </c>
      <c r="B168" s="17" t="s">
        <v>238</v>
      </c>
      <c r="C168" s="18">
        <v>172500</v>
      </c>
      <c r="D168" s="18">
        <v>0</v>
      </c>
      <c r="E168" s="19">
        <f t="shared" si="29"/>
        <v>0</v>
      </c>
    </row>
    <row r="169" spans="1:5" ht="33.75" outlineLevel="7" x14ac:dyDescent="0.2">
      <c r="A169" s="16" t="s">
        <v>239</v>
      </c>
      <c r="B169" s="17" t="s">
        <v>240</v>
      </c>
      <c r="C169" s="18">
        <v>100000</v>
      </c>
      <c r="D169" s="18">
        <v>0</v>
      </c>
      <c r="E169" s="19">
        <f t="shared" si="29"/>
        <v>0</v>
      </c>
    </row>
    <row r="170" spans="1:5" ht="45" outlineLevel="7" x14ac:dyDescent="0.2">
      <c r="A170" s="16" t="s">
        <v>241</v>
      </c>
      <c r="B170" s="17" t="s">
        <v>242</v>
      </c>
      <c r="C170" s="18">
        <v>1318494</v>
      </c>
      <c r="D170" s="18">
        <v>236294</v>
      </c>
      <c r="E170" s="19">
        <f t="shared" si="29"/>
        <v>0.17921507416795224</v>
      </c>
    </row>
    <row r="171" spans="1:5" ht="21" outlineLevel="2" x14ac:dyDescent="0.2">
      <c r="A171" s="12" t="s">
        <v>243</v>
      </c>
      <c r="B171" s="13" t="s">
        <v>244</v>
      </c>
      <c r="C171" s="14">
        <v>508000</v>
      </c>
      <c r="D171" s="14">
        <v>300684</v>
      </c>
      <c r="E171" s="15">
        <f t="shared" ref="E171" si="30">D171/C171</f>
        <v>0.5918976377952756</v>
      </c>
    </row>
    <row r="172" spans="1:5" ht="45" outlineLevel="7" x14ac:dyDescent="0.2">
      <c r="A172" s="16" t="s">
        <v>245</v>
      </c>
      <c r="B172" s="17" t="s">
        <v>246</v>
      </c>
      <c r="C172" s="18">
        <v>508000</v>
      </c>
      <c r="D172" s="18">
        <v>300684</v>
      </c>
      <c r="E172" s="19">
        <f>D172/C172</f>
        <v>0.5918976377952756</v>
      </c>
    </row>
    <row r="173" spans="1:5" ht="21" outlineLevel="2" x14ac:dyDescent="0.2">
      <c r="A173" s="12" t="s">
        <v>247</v>
      </c>
      <c r="B173" s="13" t="s">
        <v>248</v>
      </c>
      <c r="C173" s="14">
        <v>33900</v>
      </c>
      <c r="D173" s="14">
        <v>0</v>
      </c>
      <c r="E173" s="15">
        <f t="shared" ref="E173" si="31">D173/C173</f>
        <v>0</v>
      </c>
    </row>
    <row r="174" spans="1:5" ht="22.5" outlineLevel="7" x14ac:dyDescent="0.2">
      <c r="A174" s="16" t="s">
        <v>249</v>
      </c>
      <c r="B174" s="17" t="s">
        <v>250</v>
      </c>
      <c r="C174" s="18">
        <v>33900</v>
      </c>
      <c r="D174" s="18">
        <v>0</v>
      </c>
      <c r="E174" s="19">
        <f>D174/C174</f>
        <v>0</v>
      </c>
    </row>
    <row r="175" spans="1:5" ht="21" outlineLevel="2" x14ac:dyDescent="0.2">
      <c r="A175" s="12" t="s">
        <v>251</v>
      </c>
      <c r="B175" s="13" t="s">
        <v>252</v>
      </c>
      <c r="C175" s="14">
        <v>50900</v>
      </c>
      <c r="D175" s="14">
        <v>0</v>
      </c>
      <c r="E175" s="15">
        <f t="shared" ref="E175" si="32">D175/C175</f>
        <v>0</v>
      </c>
    </row>
    <row r="176" spans="1:5" ht="22.5" outlineLevel="7" x14ac:dyDescent="0.2">
      <c r="A176" s="16" t="s">
        <v>253</v>
      </c>
      <c r="B176" s="17" t="s">
        <v>254</v>
      </c>
      <c r="C176" s="18">
        <v>50900</v>
      </c>
      <c r="D176" s="18">
        <v>0</v>
      </c>
      <c r="E176" s="19">
        <f>D176/C176</f>
        <v>0</v>
      </c>
    </row>
    <row r="177" spans="1:5" ht="21" outlineLevel="2" x14ac:dyDescent="0.2">
      <c r="A177" s="12" t="s">
        <v>255</v>
      </c>
      <c r="B177" s="13" t="s">
        <v>256</v>
      </c>
      <c r="C177" s="14">
        <v>200000</v>
      </c>
      <c r="D177" s="14">
        <v>0</v>
      </c>
      <c r="E177" s="15">
        <f t="shared" ref="E177" si="33">D177/C177</f>
        <v>0</v>
      </c>
    </row>
    <row r="178" spans="1:5" ht="33.75" outlineLevel="7" x14ac:dyDescent="0.2">
      <c r="A178" s="16" t="s">
        <v>257</v>
      </c>
      <c r="B178" s="17" t="s">
        <v>258</v>
      </c>
      <c r="C178" s="18">
        <v>200000</v>
      </c>
      <c r="D178" s="18">
        <v>0</v>
      </c>
      <c r="E178" s="19">
        <f>D178/C178</f>
        <v>0</v>
      </c>
    </row>
    <row r="179" spans="1:5" ht="31.5" outlineLevel="2" x14ac:dyDescent="0.2">
      <c r="A179" s="12" t="s">
        <v>259</v>
      </c>
      <c r="B179" s="13" t="s">
        <v>260</v>
      </c>
      <c r="C179" s="14">
        <v>39976856.149999999</v>
      </c>
      <c r="D179" s="14">
        <v>9997414.0399999991</v>
      </c>
      <c r="E179" s="15">
        <f t="shared" ref="E179" si="34">D179/C179</f>
        <v>0.25008004637703357</v>
      </c>
    </row>
    <row r="180" spans="1:5" ht="22.5" outlineLevel="7" x14ac:dyDescent="0.2">
      <c r="A180" s="16" t="s">
        <v>261</v>
      </c>
      <c r="B180" s="17" t="s">
        <v>11</v>
      </c>
      <c r="C180" s="18">
        <v>39976856.149999999</v>
      </c>
      <c r="D180" s="18">
        <v>9997414.0399999991</v>
      </c>
      <c r="E180" s="19">
        <f>D180/C180</f>
        <v>0.25008004637703357</v>
      </c>
    </row>
    <row r="181" spans="1:5" ht="31.5" outlineLevel="1" x14ac:dyDescent="0.2">
      <c r="A181" s="35" t="s">
        <v>262</v>
      </c>
      <c r="B181" s="36" t="s">
        <v>263</v>
      </c>
      <c r="C181" s="37">
        <v>11551807.699999999</v>
      </c>
      <c r="D181" s="37">
        <v>6000</v>
      </c>
      <c r="E181" s="38">
        <f t="shared" ref="E181:E188" si="35">D181/C181</f>
        <v>5.193992278801525E-4</v>
      </c>
    </row>
    <row r="182" spans="1:5" outlineLevel="1" x14ac:dyDescent="0.2">
      <c r="A182" s="22"/>
      <c r="B182" s="23" t="s">
        <v>582</v>
      </c>
      <c r="C182" s="24"/>
      <c r="D182" s="24"/>
      <c r="E182" s="26"/>
    </row>
    <row r="183" spans="1:5" outlineLevel="1" x14ac:dyDescent="0.2">
      <c r="A183" s="27"/>
      <c r="B183" s="28" t="s">
        <v>583</v>
      </c>
      <c r="C183" s="29"/>
      <c r="D183" s="29"/>
      <c r="E183" s="31"/>
    </row>
    <row r="184" spans="1:5" outlineLevel="1" x14ac:dyDescent="0.2">
      <c r="A184" s="27"/>
      <c r="B184" s="28" t="s">
        <v>584</v>
      </c>
      <c r="C184" s="29">
        <v>7435100</v>
      </c>
      <c r="D184" s="29">
        <f>D188+D192</f>
        <v>0</v>
      </c>
      <c r="E184" s="31">
        <f>D184/C184</f>
        <v>0</v>
      </c>
    </row>
    <row r="185" spans="1:5" outlineLevel="1" x14ac:dyDescent="0.2">
      <c r="A185" s="22"/>
      <c r="B185" s="23" t="s">
        <v>585</v>
      </c>
      <c r="C185" s="24">
        <f>C181-C183-C184</f>
        <v>4116707.6999999993</v>
      </c>
      <c r="D185" s="24">
        <f>D181-D183-D184</f>
        <v>6000</v>
      </c>
      <c r="E185" s="33">
        <f>D185/C185</f>
        <v>1.4574753509946799E-3</v>
      </c>
    </row>
    <row r="186" spans="1:5" ht="21" outlineLevel="2" x14ac:dyDescent="0.2">
      <c r="A186" s="12" t="s">
        <v>264</v>
      </c>
      <c r="B186" s="13" t="s">
        <v>265</v>
      </c>
      <c r="C186" s="14">
        <v>3086900</v>
      </c>
      <c r="D186" s="14">
        <v>0</v>
      </c>
      <c r="E186" s="15">
        <f t="shared" si="35"/>
        <v>0</v>
      </c>
    </row>
    <row r="187" spans="1:5" ht="22.5" outlineLevel="7" x14ac:dyDescent="0.2">
      <c r="A187" s="16" t="s">
        <v>266</v>
      </c>
      <c r="B187" s="17" t="s">
        <v>267</v>
      </c>
      <c r="C187" s="18">
        <v>375600</v>
      </c>
      <c r="D187" s="18">
        <v>0</v>
      </c>
      <c r="E187" s="19">
        <f t="shared" si="35"/>
        <v>0</v>
      </c>
    </row>
    <row r="188" spans="1:5" ht="22.5" outlineLevel="7" x14ac:dyDescent="0.2">
      <c r="A188" s="16" t="s">
        <v>268</v>
      </c>
      <c r="B188" s="17" t="s">
        <v>269</v>
      </c>
      <c r="C188" s="18">
        <v>2711300</v>
      </c>
      <c r="D188" s="18">
        <v>0</v>
      </c>
      <c r="E188" s="19">
        <f t="shared" si="35"/>
        <v>0</v>
      </c>
    </row>
    <row r="189" spans="1:5" ht="31.5" outlineLevel="2" x14ac:dyDescent="0.2">
      <c r="A189" s="12" t="s">
        <v>270</v>
      </c>
      <c r="B189" s="13" t="s">
        <v>271</v>
      </c>
      <c r="C189" s="14">
        <v>260000</v>
      </c>
      <c r="D189" s="14">
        <v>6000</v>
      </c>
      <c r="E189" s="15">
        <f t="shared" ref="E189" si="36">D189/C189</f>
        <v>2.3076923076923078E-2</v>
      </c>
    </row>
    <row r="190" spans="1:5" ht="33.75" outlineLevel="7" x14ac:dyDescent="0.2">
      <c r="A190" s="16" t="s">
        <v>272</v>
      </c>
      <c r="B190" s="17" t="s">
        <v>273</v>
      </c>
      <c r="C190" s="18">
        <v>260000</v>
      </c>
      <c r="D190" s="18">
        <v>6000</v>
      </c>
      <c r="E190" s="19">
        <f>D190/C190</f>
        <v>2.3076923076923078E-2</v>
      </c>
    </row>
    <row r="191" spans="1:5" ht="21" outlineLevel="2" x14ac:dyDescent="0.2">
      <c r="A191" s="12" t="s">
        <v>274</v>
      </c>
      <c r="B191" s="13" t="s">
        <v>275</v>
      </c>
      <c r="C191" s="14">
        <v>540000</v>
      </c>
      <c r="D191" s="14">
        <v>0</v>
      </c>
      <c r="E191" s="15">
        <f t="shared" ref="E191" si="37">D191/C191</f>
        <v>0</v>
      </c>
    </row>
    <row r="192" spans="1:5" ht="22.5" outlineLevel="7" x14ac:dyDescent="0.2">
      <c r="A192" s="16" t="s">
        <v>276</v>
      </c>
      <c r="B192" s="17" t="s">
        <v>277</v>
      </c>
      <c r="C192" s="18">
        <v>540000</v>
      </c>
      <c r="D192" s="18">
        <v>0</v>
      </c>
      <c r="E192" s="19">
        <f>D192/C192</f>
        <v>0</v>
      </c>
    </row>
    <row r="193" spans="1:5" ht="21" outlineLevel="2" x14ac:dyDescent="0.2">
      <c r="A193" s="12" t="s">
        <v>278</v>
      </c>
      <c r="B193" s="13" t="s">
        <v>279</v>
      </c>
      <c r="C193" s="14">
        <v>20000</v>
      </c>
      <c r="D193" s="14">
        <v>0</v>
      </c>
      <c r="E193" s="15">
        <f t="shared" ref="E193" si="38">D193/C193</f>
        <v>0</v>
      </c>
    </row>
    <row r="194" spans="1:5" ht="22.5" outlineLevel="7" x14ac:dyDescent="0.2">
      <c r="A194" s="16" t="s">
        <v>280</v>
      </c>
      <c r="B194" s="17" t="s">
        <v>281</v>
      </c>
      <c r="C194" s="18">
        <v>20000</v>
      </c>
      <c r="D194" s="18">
        <v>0</v>
      </c>
      <c r="E194" s="19">
        <f>D194/C194</f>
        <v>0</v>
      </c>
    </row>
    <row r="195" spans="1:5" ht="21" outlineLevel="2" x14ac:dyDescent="0.2">
      <c r="A195" s="12" t="s">
        <v>282</v>
      </c>
      <c r="B195" s="13" t="s">
        <v>283</v>
      </c>
      <c r="C195" s="14">
        <v>85000</v>
      </c>
      <c r="D195" s="14">
        <v>0</v>
      </c>
      <c r="E195" s="15">
        <f t="shared" ref="E195" si="39">D195/C195</f>
        <v>0</v>
      </c>
    </row>
    <row r="196" spans="1:5" ht="33.75" outlineLevel="7" x14ac:dyDescent="0.2">
      <c r="A196" s="16" t="s">
        <v>284</v>
      </c>
      <c r="B196" s="17" t="s">
        <v>285</v>
      </c>
      <c r="C196" s="18">
        <v>85000</v>
      </c>
      <c r="D196" s="18">
        <v>0</v>
      </c>
      <c r="E196" s="19">
        <f>D196/C196</f>
        <v>0</v>
      </c>
    </row>
    <row r="197" spans="1:5" ht="21" outlineLevel="2" x14ac:dyDescent="0.2">
      <c r="A197" s="12" t="s">
        <v>286</v>
      </c>
      <c r="B197" s="13" t="s">
        <v>152</v>
      </c>
      <c r="C197" s="14">
        <v>1078700</v>
      </c>
      <c r="D197" s="14">
        <v>0</v>
      </c>
      <c r="E197" s="15">
        <f t="shared" ref="E197" si="40">D197/C197</f>
        <v>0</v>
      </c>
    </row>
    <row r="198" spans="1:5" ht="22.5" outlineLevel="7" x14ac:dyDescent="0.2">
      <c r="A198" s="16" t="s">
        <v>287</v>
      </c>
      <c r="B198" s="17" t="s">
        <v>288</v>
      </c>
      <c r="C198" s="18">
        <v>1078700</v>
      </c>
      <c r="D198" s="18">
        <v>0</v>
      </c>
      <c r="E198" s="19">
        <f>D198/C198</f>
        <v>0</v>
      </c>
    </row>
    <row r="199" spans="1:5" ht="42" outlineLevel="2" x14ac:dyDescent="0.2">
      <c r="A199" s="12" t="s">
        <v>289</v>
      </c>
      <c r="B199" s="13" t="s">
        <v>290</v>
      </c>
      <c r="C199" s="14">
        <v>6481207.7000000002</v>
      </c>
      <c r="D199" s="14">
        <v>0</v>
      </c>
      <c r="E199" s="15">
        <f t="shared" ref="E199:E201" si="41">D199/C199</f>
        <v>0</v>
      </c>
    </row>
    <row r="200" spans="1:5" ht="22.5" outlineLevel="7" x14ac:dyDescent="0.2">
      <c r="A200" s="16" t="s">
        <v>291</v>
      </c>
      <c r="B200" s="17" t="s">
        <v>292</v>
      </c>
      <c r="C200" s="18">
        <v>930651.7</v>
      </c>
      <c r="D200" s="18">
        <v>0</v>
      </c>
      <c r="E200" s="19">
        <f t="shared" si="41"/>
        <v>0</v>
      </c>
    </row>
    <row r="201" spans="1:5" ht="22.5" outlineLevel="7" x14ac:dyDescent="0.2">
      <c r="A201" s="16" t="s">
        <v>293</v>
      </c>
      <c r="B201" s="17" t="s">
        <v>292</v>
      </c>
      <c r="C201" s="18">
        <v>5550556</v>
      </c>
      <c r="D201" s="18">
        <v>0</v>
      </c>
      <c r="E201" s="19">
        <f t="shared" si="41"/>
        <v>0</v>
      </c>
    </row>
    <row r="202" spans="1:5" ht="21" x14ac:dyDescent="0.2">
      <c r="A202" s="35" t="s">
        <v>294</v>
      </c>
      <c r="B202" s="36" t="s">
        <v>295</v>
      </c>
      <c r="C202" s="37">
        <v>179663709.19999999</v>
      </c>
      <c r="D202" s="37">
        <v>40645242.240000002</v>
      </c>
      <c r="E202" s="38">
        <f t="shared" ref="E202:E208" si="42">D202/C202</f>
        <v>0.22622956200216313</v>
      </c>
    </row>
    <row r="203" spans="1:5" outlineLevel="1" x14ac:dyDescent="0.2">
      <c r="A203" s="35" t="s">
        <v>296</v>
      </c>
      <c r="B203" s="36" t="s">
        <v>297</v>
      </c>
      <c r="C203" s="37">
        <v>35228215.229999997</v>
      </c>
      <c r="D203" s="37">
        <v>6124305.0499999998</v>
      </c>
      <c r="E203" s="38">
        <f t="shared" si="42"/>
        <v>0.17384658887812751</v>
      </c>
    </row>
    <row r="204" spans="1:5" outlineLevel="1" x14ac:dyDescent="0.2">
      <c r="A204" s="22"/>
      <c r="B204" s="23" t="s">
        <v>582</v>
      </c>
      <c r="C204" s="24"/>
      <c r="D204" s="24"/>
      <c r="E204" s="26"/>
    </row>
    <row r="205" spans="1:5" outlineLevel="1" x14ac:dyDescent="0.2">
      <c r="A205" s="27"/>
      <c r="B205" s="28" t="s">
        <v>583</v>
      </c>
      <c r="C205" s="29">
        <v>0</v>
      </c>
      <c r="D205" s="29">
        <v>0</v>
      </c>
      <c r="E205" s="31"/>
    </row>
    <row r="206" spans="1:5" outlineLevel="1" x14ac:dyDescent="0.2">
      <c r="A206" s="27"/>
      <c r="B206" s="28" t="s">
        <v>584</v>
      </c>
      <c r="C206" s="29">
        <v>7033550</v>
      </c>
      <c r="D206" s="29">
        <v>0</v>
      </c>
      <c r="E206" s="31">
        <f>D206/C206</f>
        <v>0</v>
      </c>
    </row>
    <row r="207" spans="1:5" outlineLevel="1" x14ac:dyDescent="0.2">
      <c r="A207" s="22"/>
      <c r="B207" s="23" t="s">
        <v>585</v>
      </c>
      <c r="C207" s="24">
        <f>C203-C205-C206</f>
        <v>28194665.229999997</v>
      </c>
      <c r="D207" s="24">
        <f>D203-D205-D206</f>
        <v>6124305.0499999998</v>
      </c>
      <c r="E207" s="33">
        <f>D207/C207</f>
        <v>0.21721502986613048</v>
      </c>
    </row>
    <row r="208" spans="1:5" ht="21" outlineLevel="2" x14ac:dyDescent="0.2">
      <c r="A208" s="12" t="s">
        <v>298</v>
      </c>
      <c r="B208" s="13" t="s">
        <v>299</v>
      </c>
      <c r="C208" s="14">
        <v>21331915.23</v>
      </c>
      <c r="D208" s="14">
        <v>4287186.7699999996</v>
      </c>
      <c r="E208" s="15">
        <f t="shared" si="42"/>
        <v>0.20097523939016701</v>
      </c>
    </row>
    <row r="209" spans="1:5" ht="22.5" outlineLevel="7" x14ac:dyDescent="0.2">
      <c r="A209" s="16" t="s">
        <v>300</v>
      </c>
      <c r="B209" s="17" t="s">
        <v>9</v>
      </c>
      <c r="C209" s="18">
        <v>21331915.23</v>
      </c>
      <c r="D209" s="18">
        <v>4287186.7699999996</v>
      </c>
      <c r="E209" s="19">
        <f>D209/C209</f>
        <v>0.20097523939016701</v>
      </c>
    </row>
    <row r="210" spans="1:5" ht="21" outlineLevel="2" x14ac:dyDescent="0.2">
      <c r="A210" s="12" t="s">
        <v>301</v>
      </c>
      <c r="B210" s="13" t="s">
        <v>302</v>
      </c>
      <c r="C210" s="14">
        <v>95500</v>
      </c>
      <c r="D210" s="14">
        <v>0</v>
      </c>
      <c r="E210" s="15">
        <f t="shared" ref="E210" si="43">D210/C210</f>
        <v>0</v>
      </c>
    </row>
    <row r="211" spans="1:5" ht="33.75" outlineLevel="7" x14ac:dyDescent="0.2">
      <c r="A211" s="16" t="s">
        <v>303</v>
      </c>
      <c r="B211" s="17" t="s">
        <v>304</v>
      </c>
      <c r="C211" s="18">
        <v>95500</v>
      </c>
      <c r="D211" s="18">
        <v>0</v>
      </c>
      <c r="E211" s="19">
        <f>D211/C211</f>
        <v>0</v>
      </c>
    </row>
    <row r="212" spans="1:5" ht="21" outlineLevel="2" x14ac:dyDescent="0.2">
      <c r="A212" s="12" t="s">
        <v>305</v>
      </c>
      <c r="B212" s="13" t="s">
        <v>306</v>
      </c>
      <c r="C212" s="14">
        <v>169000</v>
      </c>
      <c r="D212" s="14">
        <v>0</v>
      </c>
      <c r="E212" s="15">
        <f t="shared" ref="E212" si="44">D212/C212</f>
        <v>0</v>
      </c>
    </row>
    <row r="213" spans="1:5" ht="22.5" outlineLevel="7" x14ac:dyDescent="0.2">
      <c r="A213" s="16" t="s">
        <v>307</v>
      </c>
      <c r="B213" s="17" t="s">
        <v>308</v>
      </c>
      <c r="C213" s="18">
        <v>169000</v>
      </c>
      <c r="D213" s="18">
        <v>0</v>
      </c>
      <c r="E213" s="19">
        <f>D213/C213</f>
        <v>0</v>
      </c>
    </row>
    <row r="214" spans="1:5" ht="21" outlineLevel="2" x14ac:dyDescent="0.2">
      <c r="A214" s="12" t="s">
        <v>309</v>
      </c>
      <c r="B214" s="13" t="s">
        <v>310</v>
      </c>
      <c r="C214" s="14">
        <v>13084800</v>
      </c>
      <c r="D214" s="14">
        <v>1837118.28</v>
      </c>
      <c r="E214" s="15">
        <f t="shared" ref="E214" si="45">D214/C214</f>
        <v>0.14040094460748351</v>
      </c>
    </row>
    <row r="215" spans="1:5" ht="22.5" outlineLevel="7" x14ac:dyDescent="0.2">
      <c r="A215" s="16" t="s">
        <v>311</v>
      </c>
      <c r="B215" s="17" t="s">
        <v>312</v>
      </c>
      <c r="C215" s="18">
        <v>13084800</v>
      </c>
      <c r="D215" s="18">
        <v>1837118.28</v>
      </c>
      <c r="E215" s="19">
        <f>D215/C215</f>
        <v>0.14040094460748351</v>
      </c>
    </row>
    <row r="216" spans="1:5" ht="31.5" outlineLevel="2" x14ac:dyDescent="0.2">
      <c r="A216" s="12" t="s">
        <v>313</v>
      </c>
      <c r="B216" s="13" t="s">
        <v>31</v>
      </c>
      <c r="C216" s="14">
        <v>30000</v>
      </c>
      <c r="D216" s="14">
        <v>0</v>
      </c>
      <c r="E216" s="15">
        <f t="shared" ref="E216" si="46">D216/C216</f>
        <v>0</v>
      </c>
    </row>
    <row r="217" spans="1:5" ht="22.5" outlineLevel="7" x14ac:dyDescent="0.2">
      <c r="A217" s="16" t="s">
        <v>314</v>
      </c>
      <c r="B217" s="17" t="s">
        <v>34</v>
      </c>
      <c r="C217" s="18">
        <v>30000</v>
      </c>
      <c r="D217" s="18">
        <v>0</v>
      </c>
      <c r="E217" s="19">
        <f>D217/C217</f>
        <v>0</v>
      </c>
    </row>
    <row r="218" spans="1:5" ht="21" outlineLevel="2" x14ac:dyDescent="0.2">
      <c r="A218" s="12" t="s">
        <v>315</v>
      </c>
      <c r="B218" s="13" t="s">
        <v>316</v>
      </c>
      <c r="C218" s="14">
        <v>517000</v>
      </c>
      <c r="D218" s="14">
        <v>0</v>
      </c>
      <c r="E218" s="15">
        <f t="shared" ref="E218" si="47">D218/C218</f>
        <v>0</v>
      </c>
    </row>
    <row r="219" spans="1:5" ht="22.5" outlineLevel="7" x14ac:dyDescent="0.2">
      <c r="A219" s="16" t="s">
        <v>317</v>
      </c>
      <c r="B219" s="17" t="s">
        <v>200</v>
      </c>
      <c r="C219" s="18">
        <v>517000</v>
      </c>
      <c r="D219" s="18">
        <v>0</v>
      </c>
      <c r="E219" s="19">
        <f>D219/C219</f>
        <v>0</v>
      </c>
    </row>
    <row r="220" spans="1:5" ht="21" outlineLevel="1" x14ac:dyDescent="0.2">
      <c r="A220" s="35" t="s">
        <v>318</v>
      </c>
      <c r="B220" s="36" t="s">
        <v>319</v>
      </c>
      <c r="C220" s="37">
        <v>130875832.53</v>
      </c>
      <c r="D220" s="37">
        <v>31417334.16</v>
      </c>
      <c r="E220" s="38">
        <f t="shared" ref="E220:E225" si="48">D220/C220</f>
        <v>0.24005451237758785</v>
      </c>
    </row>
    <row r="221" spans="1:5" outlineLevel="1" x14ac:dyDescent="0.2">
      <c r="A221" s="22"/>
      <c r="B221" s="23" t="s">
        <v>582</v>
      </c>
      <c r="C221" s="24"/>
      <c r="D221" s="24"/>
      <c r="E221" s="26"/>
    </row>
    <row r="222" spans="1:5" outlineLevel="1" x14ac:dyDescent="0.2">
      <c r="A222" s="27"/>
      <c r="B222" s="28" t="s">
        <v>583</v>
      </c>
      <c r="C222" s="29"/>
      <c r="D222" s="29"/>
      <c r="E222" s="31"/>
    </row>
    <row r="223" spans="1:5" outlineLevel="1" x14ac:dyDescent="0.2">
      <c r="A223" s="27"/>
      <c r="B223" s="28" t="s">
        <v>584</v>
      </c>
      <c r="C223" s="29">
        <v>200000</v>
      </c>
      <c r="D223" s="29">
        <v>0</v>
      </c>
      <c r="E223" s="31">
        <f>D223/C223</f>
        <v>0</v>
      </c>
    </row>
    <row r="224" spans="1:5" outlineLevel="1" x14ac:dyDescent="0.2">
      <c r="A224" s="22"/>
      <c r="B224" s="23" t="s">
        <v>585</v>
      </c>
      <c r="C224" s="24">
        <f>C220-C222-C223</f>
        <v>130675832.53</v>
      </c>
      <c r="D224" s="24">
        <f>D220-D222-D223</f>
        <v>31417334.16</v>
      </c>
      <c r="E224" s="33">
        <f>D224/C224</f>
        <v>0.24042191698137713</v>
      </c>
    </row>
    <row r="225" spans="1:5" ht="21" outlineLevel="2" x14ac:dyDescent="0.2">
      <c r="A225" s="12" t="s">
        <v>320</v>
      </c>
      <c r="B225" s="13" t="s">
        <v>321</v>
      </c>
      <c r="C225" s="14">
        <v>130340206.20999999</v>
      </c>
      <c r="D225" s="14">
        <v>31379334.16</v>
      </c>
      <c r="E225" s="15">
        <f t="shared" si="48"/>
        <v>0.24074945922244909</v>
      </c>
    </row>
    <row r="226" spans="1:5" ht="22.5" outlineLevel="7" x14ac:dyDescent="0.2">
      <c r="A226" s="16" t="s">
        <v>322</v>
      </c>
      <c r="B226" s="17" t="s">
        <v>323</v>
      </c>
      <c r="C226" s="18">
        <v>130340206.20999999</v>
      </c>
      <c r="D226" s="18">
        <v>31379334.16</v>
      </c>
      <c r="E226" s="19">
        <f>D226/C226</f>
        <v>0.24074945922244909</v>
      </c>
    </row>
    <row r="227" spans="1:5" ht="42" outlineLevel="2" x14ac:dyDescent="0.2">
      <c r="A227" s="12" t="s">
        <v>324</v>
      </c>
      <c r="B227" s="13" t="s">
        <v>325</v>
      </c>
      <c r="C227" s="14">
        <v>43100</v>
      </c>
      <c r="D227" s="14">
        <v>0</v>
      </c>
      <c r="E227" s="15">
        <f t="shared" ref="E227" si="49">D227/C227</f>
        <v>0</v>
      </c>
    </row>
    <row r="228" spans="1:5" ht="45" outlineLevel="7" x14ac:dyDescent="0.2">
      <c r="A228" s="16" t="s">
        <v>326</v>
      </c>
      <c r="B228" s="17" t="s">
        <v>327</v>
      </c>
      <c r="C228" s="18">
        <v>43100</v>
      </c>
      <c r="D228" s="18">
        <v>0</v>
      </c>
      <c r="E228" s="19">
        <f>D228/C228</f>
        <v>0</v>
      </c>
    </row>
    <row r="229" spans="1:5" ht="21" outlineLevel="2" x14ac:dyDescent="0.2">
      <c r="A229" s="12" t="s">
        <v>328</v>
      </c>
      <c r="B229" s="13" t="s">
        <v>329</v>
      </c>
      <c r="C229" s="14">
        <v>282000</v>
      </c>
      <c r="D229" s="14">
        <v>38000</v>
      </c>
      <c r="E229" s="15">
        <f t="shared" ref="E229" si="50">D229/C229</f>
        <v>0.13475177304964539</v>
      </c>
    </row>
    <row r="230" spans="1:5" ht="22.5" outlineLevel="7" x14ac:dyDescent="0.2">
      <c r="A230" s="16" t="s">
        <v>330</v>
      </c>
      <c r="B230" s="17" t="s">
        <v>331</v>
      </c>
      <c r="C230" s="18">
        <v>282000</v>
      </c>
      <c r="D230" s="18">
        <v>38000</v>
      </c>
      <c r="E230" s="19">
        <f>D230/C230</f>
        <v>0.13475177304964539</v>
      </c>
    </row>
    <row r="231" spans="1:5" ht="21" outlineLevel="2" x14ac:dyDescent="0.2">
      <c r="A231" s="12" t="s">
        <v>332</v>
      </c>
      <c r="B231" s="13" t="s">
        <v>333</v>
      </c>
      <c r="C231" s="14">
        <v>210526.32</v>
      </c>
      <c r="D231" s="14">
        <v>0</v>
      </c>
      <c r="E231" s="15">
        <f t="shared" ref="E231" si="51">D231/C231</f>
        <v>0</v>
      </c>
    </row>
    <row r="232" spans="1:5" ht="22.5" outlineLevel="7" x14ac:dyDescent="0.2">
      <c r="A232" s="16" t="s">
        <v>334</v>
      </c>
      <c r="B232" s="17" t="s">
        <v>200</v>
      </c>
      <c r="C232" s="18">
        <v>210526.32</v>
      </c>
      <c r="D232" s="18">
        <v>0</v>
      </c>
      <c r="E232" s="19">
        <f>D232/C232</f>
        <v>0</v>
      </c>
    </row>
    <row r="233" spans="1:5" outlineLevel="1" x14ac:dyDescent="0.2">
      <c r="A233" s="35" t="s">
        <v>335</v>
      </c>
      <c r="B233" s="36" t="s">
        <v>336</v>
      </c>
      <c r="C233" s="37">
        <v>7140917</v>
      </c>
      <c r="D233" s="37">
        <v>1592545.8</v>
      </c>
      <c r="E233" s="38">
        <f t="shared" ref="E233:E238" si="52">D233/C233</f>
        <v>0.2230169878742464</v>
      </c>
    </row>
    <row r="234" spans="1:5" outlineLevel="1" x14ac:dyDescent="0.2">
      <c r="A234" s="22"/>
      <c r="B234" s="23" t="s">
        <v>582</v>
      </c>
      <c r="C234" s="24"/>
      <c r="D234" s="24"/>
      <c r="E234" s="26"/>
    </row>
    <row r="235" spans="1:5" outlineLevel="1" x14ac:dyDescent="0.2">
      <c r="A235" s="27"/>
      <c r="B235" s="28" t="s">
        <v>583</v>
      </c>
      <c r="C235" s="29"/>
      <c r="D235" s="29"/>
      <c r="E235" s="31"/>
    </row>
    <row r="236" spans="1:5" outlineLevel="1" x14ac:dyDescent="0.2">
      <c r="A236" s="27"/>
      <c r="B236" s="28" t="s">
        <v>584</v>
      </c>
      <c r="C236" s="29">
        <f>C254</f>
        <v>1642484</v>
      </c>
      <c r="D236" s="29">
        <f>D254</f>
        <v>372100</v>
      </c>
      <c r="E236" s="31">
        <f>D236/C236</f>
        <v>0.22654710791703297</v>
      </c>
    </row>
    <row r="237" spans="1:5" outlineLevel="1" x14ac:dyDescent="0.2">
      <c r="A237" s="22"/>
      <c r="B237" s="23" t="s">
        <v>585</v>
      </c>
      <c r="C237" s="24">
        <f>C233-C235-C236</f>
        <v>5498433</v>
      </c>
      <c r="D237" s="24">
        <f>D233-D235-D236</f>
        <v>1220445.8</v>
      </c>
      <c r="E237" s="33">
        <f>D237/C237</f>
        <v>0.22196247549074438</v>
      </c>
    </row>
    <row r="238" spans="1:5" ht="21" outlineLevel="2" x14ac:dyDescent="0.2">
      <c r="A238" s="12" t="s">
        <v>337</v>
      </c>
      <c r="B238" s="13" t="s">
        <v>338</v>
      </c>
      <c r="C238" s="14">
        <v>2073200</v>
      </c>
      <c r="D238" s="14">
        <v>271404.90000000002</v>
      </c>
      <c r="E238" s="15">
        <f t="shared" si="52"/>
        <v>0.13091110360794908</v>
      </c>
    </row>
    <row r="239" spans="1:5" ht="22.5" outlineLevel="7" x14ac:dyDescent="0.2">
      <c r="A239" s="16" t="s">
        <v>339</v>
      </c>
      <c r="B239" s="17" t="s">
        <v>340</v>
      </c>
      <c r="C239" s="18">
        <v>2073200</v>
      </c>
      <c r="D239" s="18">
        <v>271404.90000000002</v>
      </c>
      <c r="E239" s="19">
        <f>D239/C239</f>
        <v>0.13091110360794908</v>
      </c>
    </row>
    <row r="240" spans="1:5" ht="42" outlineLevel="2" x14ac:dyDescent="0.2">
      <c r="A240" s="12" t="s">
        <v>341</v>
      </c>
      <c r="B240" s="13" t="s">
        <v>342</v>
      </c>
      <c r="C240" s="14">
        <v>584100</v>
      </c>
      <c r="D240" s="14">
        <v>124426</v>
      </c>
      <c r="E240" s="15">
        <f t="shared" ref="E240" si="53">D240/C240</f>
        <v>0.21302174285225134</v>
      </c>
    </row>
    <row r="241" spans="1:5" ht="22.5" outlineLevel="7" x14ac:dyDescent="0.2">
      <c r="A241" s="16" t="s">
        <v>343</v>
      </c>
      <c r="B241" s="17" t="s">
        <v>344</v>
      </c>
      <c r="C241" s="18">
        <v>584100</v>
      </c>
      <c r="D241" s="18">
        <v>124426</v>
      </c>
      <c r="E241" s="19">
        <f>D241/C241</f>
        <v>0.21302174285225134</v>
      </c>
    </row>
    <row r="242" spans="1:5" ht="31.5" outlineLevel="2" x14ac:dyDescent="0.2">
      <c r="A242" s="12" t="s">
        <v>345</v>
      </c>
      <c r="B242" s="13" t="s">
        <v>346</v>
      </c>
      <c r="C242" s="14">
        <v>105000</v>
      </c>
      <c r="D242" s="14">
        <v>0</v>
      </c>
      <c r="E242" s="15">
        <f t="shared" ref="E242" si="54">D242/C242</f>
        <v>0</v>
      </c>
    </row>
    <row r="243" spans="1:5" ht="22.5" outlineLevel="7" x14ac:dyDescent="0.2">
      <c r="A243" s="16" t="s">
        <v>347</v>
      </c>
      <c r="B243" s="17" t="s">
        <v>348</v>
      </c>
      <c r="C243" s="18">
        <v>105000</v>
      </c>
      <c r="D243" s="18">
        <v>0</v>
      </c>
      <c r="E243" s="19">
        <f>D243/C243</f>
        <v>0</v>
      </c>
    </row>
    <row r="244" spans="1:5" ht="21" outlineLevel="2" x14ac:dyDescent="0.2">
      <c r="A244" s="12" t="s">
        <v>349</v>
      </c>
      <c r="B244" s="13" t="s">
        <v>350</v>
      </c>
      <c r="C244" s="14">
        <v>394143</v>
      </c>
      <c r="D244" s="14">
        <v>229307.09</v>
      </c>
      <c r="E244" s="15">
        <f t="shared" ref="E244:E246" si="55">D244/C244</f>
        <v>0.58178653432891103</v>
      </c>
    </row>
    <row r="245" spans="1:5" outlineLevel="7" x14ac:dyDescent="0.2">
      <c r="A245" s="16" t="s">
        <v>351</v>
      </c>
      <c r="B245" s="17" t="s">
        <v>352</v>
      </c>
      <c r="C245" s="18">
        <v>339798</v>
      </c>
      <c r="D245" s="18">
        <v>229307.09</v>
      </c>
      <c r="E245" s="19">
        <f t="shared" si="55"/>
        <v>0.67483354816685204</v>
      </c>
    </row>
    <row r="246" spans="1:5" ht="33.75" outlineLevel="7" x14ac:dyDescent="0.2">
      <c r="A246" s="16" t="s">
        <v>353</v>
      </c>
      <c r="B246" s="17" t="s">
        <v>354</v>
      </c>
      <c r="C246" s="18">
        <v>54345</v>
      </c>
      <c r="D246" s="18">
        <v>0</v>
      </c>
      <c r="E246" s="19">
        <f t="shared" si="55"/>
        <v>0</v>
      </c>
    </row>
    <row r="247" spans="1:5" ht="21" outlineLevel="2" x14ac:dyDescent="0.2">
      <c r="A247" s="12" t="s">
        <v>356</v>
      </c>
      <c r="B247" s="13" t="s">
        <v>357</v>
      </c>
      <c r="C247" s="14">
        <v>511700</v>
      </c>
      <c r="D247" s="14">
        <v>22550</v>
      </c>
      <c r="E247" s="15">
        <f t="shared" ref="E247:E249" si="56">D247/C247</f>
        <v>4.4068790306820406E-2</v>
      </c>
    </row>
    <row r="248" spans="1:5" ht="22.5" outlineLevel="7" x14ac:dyDescent="0.2">
      <c r="A248" s="16" t="s">
        <v>358</v>
      </c>
      <c r="B248" s="17" t="s">
        <v>359</v>
      </c>
      <c r="C248" s="18">
        <v>487700</v>
      </c>
      <c r="D248" s="18">
        <v>22550</v>
      </c>
      <c r="E248" s="19">
        <f t="shared" si="56"/>
        <v>4.623744104982571E-2</v>
      </c>
    </row>
    <row r="249" spans="1:5" ht="22.5" outlineLevel="7" x14ac:dyDescent="0.2">
      <c r="A249" s="16" t="s">
        <v>360</v>
      </c>
      <c r="B249" s="17" t="s">
        <v>361</v>
      </c>
      <c r="C249" s="18">
        <v>24000</v>
      </c>
      <c r="D249" s="18">
        <v>0</v>
      </c>
      <c r="E249" s="19">
        <f t="shared" si="56"/>
        <v>0</v>
      </c>
    </row>
    <row r="250" spans="1:5" ht="31.5" outlineLevel="2" x14ac:dyDescent="0.2">
      <c r="A250" s="12" t="s">
        <v>362</v>
      </c>
      <c r="B250" s="13" t="s">
        <v>363</v>
      </c>
      <c r="C250" s="14">
        <v>1165000</v>
      </c>
      <c r="D250" s="14">
        <v>425743.31</v>
      </c>
      <c r="E250" s="15">
        <f t="shared" ref="E250" si="57">D250/C250</f>
        <v>0.36544490128755364</v>
      </c>
    </row>
    <row r="251" spans="1:5" ht="33.75" outlineLevel="7" x14ac:dyDescent="0.2">
      <c r="A251" s="16" t="s">
        <v>364</v>
      </c>
      <c r="B251" s="17" t="s">
        <v>365</v>
      </c>
      <c r="C251" s="18">
        <v>1165000</v>
      </c>
      <c r="D251" s="18">
        <v>425743.31</v>
      </c>
      <c r="E251" s="19">
        <f>D251/C251</f>
        <v>0.36544490128755364</v>
      </c>
    </row>
    <row r="252" spans="1:5" ht="31.5" outlineLevel="2" x14ac:dyDescent="0.2">
      <c r="A252" s="12" t="s">
        <v>366</v>
      </c>
      <c r="B252" s="13" t="s">
        <v>367</v>
      </c>
      <c r="C252" s="14">
        <v>2196662</v>
      </c>
      <c r="D252" s="14">
        <v>519114.5</v>
      </c>
      <c r="E252" s="15">
        <f t="shared" ref="E252:E254" si="58">D252/C252</f>
        <v>0.23631969779601961</v>
      </c>
    </row>
    <row r="253" spans="1:5" ht="56.25" outlineLevel="7" x14ac:dyDescent="0.2">
      <c r="A253" s="16" t="s">
        <v>368</v>
      </c>
      <c r="B253" s="17" t="s">
        <v>369</v>
      </c>
      <c r="C253" s="18">
        <v>554178</v>
      </c>
      <c r="D253" s="18">
        <v>147014.5</v>
      </c>
      <c r="E253" s="19">
        <f t="shared" si="58"/>
        <v>0.26528389795336516</v>
      </c>
    </row>
    <row r="254" spans="1:5" ht="56.25" outlineLevel="7" x14ac:dyDescent="0.2">
      <c r="A254" s="16" t="s">
        <v>370</v>
      </c>
      <c r="B254" s="17" t="s">
        <v>369</v>
      </c>
      <c r="C254" s="18">
        <v>1642484</v>
      </c>
      <c r="D254" s="18">
        <v>372100</v>
      </c>
      <c r="E254" s="19">
        <f t="shared" si="58"/>
        <v>0.22654710791703297</v>
      </c>
    </row>
    <row r="255" spans="1:5" outlineLevel="2" x14ac:dyDescent="0.2">
      <c r="A255" s="12" t="s">
        <v>371</v>
      </c>
      <c r="B255" s="13" t="s">
        <v>372</v>
      </c>
      <c r="C255" s="14">
        <v>111112</v>
      </c>
      <c r="D255" s="14">
        <v>0</v>
      </c>
      <c r="E255" s="15">
        <f t="shared" ref="E255" si="59">D255/C255</f>
        <v>0</v>
      </c>
    </row>
    <row r="256" spans="1:5" ht="33.75" outlineLevel="7" x14ac:dyDescent="0.2">
      <c r="A256" s="16" t="s">
        <v>373</v>
      </c>
      <c r="B256" s="17" t="s">
        <v>355</v>
      </c>
      <c r="C256" s="18">
        <v>111112</v>
      </c>
      <c r="D256" s="18">
        <v>0</v>
      </c>
      <c r="E256" s="19">
        <f>D256/C256</f>
        <v>0</v>
      </c>
    </row>
    <row r="257" spans="1:5" ht="21" outlineLevel="1" x14ac:dyDescent="0.2">
      <c r="A257" s="35" t="s">
        <v>374</v>
      </c>
      <c r="B257" s="36" t="s">
        <v>375</v>
      </c>
      <c r="C257" s="37">
        <v>2770334.96</v>
      </c>
      <c r="D257" s="37">
        <v>845359.44</v>
      </c>
      <c r="E257" s="38">
        <f t="shared" ref="E257:E265" si="60">D257/C257</f>
        <v>0.30514701370263181</v>
      </c>
    </row>
    <row r="258" spans="1:5" outlineLevel="1" x14ac:dyDescent="0.2">
      <c r="A258" s="22"/>
      <c r="B258" s="23" t="s">
        <v>582</v>
      </c>
      <c r="C258" s="24"/>
      <c r="D258" s="24"/>
      <c r="E258" s="26"/>
    </row>
    <row r="259" spans="1:5" outlineLevel="1" x14ac:dyDescent="0.2">
      <c r="A259" s="27"/>
      <c r="B259" s="28" t="s">
        <v>583</v>
      </c>
      <c r="C259" s="29"/>
      <c r="D259" s="29"/>
      <c r="E259" s="31"/>
    </row>
    <row r="260" spans="1:5" outlineLevel="1" x14ac:dyDescent="0.2">
      <c r="A260" s="27"/>
      <c r="B260" s="28" t="s">
        <v>584</v>
      </c>
      <c r="C260" s="29"/>
      <c r="D260" s="29"/>
      <c r="E260" s="31"/>
    </row>
    <row r="261" spans="1:5" outlineLevel="1" x14ac:dyDescent="0.2">
      <c r="A261" s="22"/>
      <c r="B261" s="23" t="s">
        <v>585</v>
      </c>
      <c r="C261" s="24">
        <f>C257-C259-C260</f>
        <v>2770334.96</v>
      </c>
      <c r="D261" s="24">
        <f>D257-D259-D260</f>
        <v>845359.44</v>
      </c>
      <c r="E261" s="33">
        <f>D261/C261</f>
        <v>0.30514701370263181</v>
      </c>
    </row>
    <row r="262" spans="1:5" ht="31.5" outlineLevel="2" x14ac:dyDescent="0.2">
      <c r="A262" s="12" t="s">
        <v>376</v>
      </c>
      <c r="B262" s="13" t="s">
        <v>377</v>
      </c>
      <c r="C262" s="14">
        <v>1782606.96</v>
      </c>
      <c r="D262" s="14">
        <v>413631.44</v>
      </c>
      <c r="E262" s="15">
        <f t="shared" si="60"/>
        <v>0.23203737519346385</v>
      </c>
    </row>
    <row r="263" spans="1:5" outlineLevel="7" x14ac:dyDescent="0.2">
      <c r="A263" s="16" t="s">
        <v>378</v>
      </c>
      <c r="B263" s="17" t="s">
        <v>379</v>
      </c>
      <c r="C263" s="18">
        <v>416845.2</v>
      </c>
      <c r="D263" s="18">
        <v>104211</v>
      </c>
      <c r="E263" s="19">
        <f t="shared" si="60"/>
        <v>0.24999928030837346</v>
      </c>
    </row>
    <row r="264" spans="1:5" ht="22.5" outlineLevel="7" x14ac:dyDescent="0.2">
      <c r="A264" s="16" t="s">
        <v>380</v>
      </c>
      <c r="B264" s="17" t="s">
        <v>381</v>
      </c>
      <c r="C264" s="18">
        <v>1152720</v>
      </c>
      <c r="D264" s="18">
        <v>256160</v>
      </c>
      <c r="E264" s="19">
        <f t="shared" si="60"/>
        <v>0.22222222222222221</v>
      </c>
    </row>
    <row r="265" spans="1:5" ht="33.75" outlineLevel="7" x14ac:dyDescent="0.2">
      <c r="A265" s="16" t="s">
        <v>382</v>
      </c>
      <c r="B265" s="17" t="s">
        <v>178</v>
      </c>
      <c r="C265" s="18">
        <v>213041.76</v>
      </c>
      <c r="D265" s="18">
        <v>53260.44</v>
      </c>
      <c r="E265" s="19">
        <f t="shared" si="60"/>
        <v>0.25</v>
      </c>
    </row>
    <row r="266" spans="1:5" ht="31.5" outlineLevel="2" x14ac:dyDescent="0.2">
      <c r="A266" s="12" t="s">
        <v>383</v>
      </c>
      <c r="B266" s="13" t="s">
        <v>384</v>
      </c>
      <c r="C266" s="14">
        <v>987728</v>
      </c>
      <c r="D266" s="14">
        <v>431728</v>
      </c>
      <c r="E266" s="15">
        <f t="shared" ref="E266" si="61">D266/C266</f>
        <v>0.43709199293732687</v>
      </c>
    </row>
    <row r="267" spans="1:5" ht="22.5" outlineLevel="7" x14ac:dyDescent="0.2">
      <c r="A267" s="16" t="s">
        <v>385</v>
      </c>
      <c r="B267" s="17" t="s">
        <v>386</v>
      </c>
      <c r="C267" s="18">
        <v>987728</v>
      </c>
      <c r="D267" s="18">
        <v>431728</v>
      </c>
      <c r="E267" s="19">
        <f>D267/C267</f>
        <v>0.43709199293732687</v>
      </c>
    </row>
    <row r="268" spans="1:5" ht="21" outlineLevel="1" x14ac:dyDescent="0.2">
      <c r="A268" s="35" t="s">
        <v>387</v>
      </c>
      <c r="B268" s="36" t="s">
        <v>388</v>
      </c>
      <c r="C268" s="37">
        <v>3648409.48</v>
      </c>
      <c r="D268" s="37">
        <v>665697.79</v>
      </c>
      <c r="E268" s="38">
        <f t="shared" ref="E268:E276" si="62">D268/C268</f>
        <v>0.18246246580852543</v>
      </c>
    </row>
    <row r="269" spans="1:5" outlineLevel="1" x14ac:dyDescent="0.2">
      <c r="A269" s="22"/>
      <c r="B269" s="23" t="s">
        <v>582</v>
      </c>
      <c r="C269" s="24"/>
      <c r="D269" s="24"/>
      <c r="E269" s="26"/>
    </row>
    <row r="270" spans="1:5" outlineLevel="1" x14ac:dyDescent="0.2">
      <c r="A270" s="27"/>
      <c r="B270" s="28" t="s">
        <v>583</v>
      </c>
      <c r="C270" s="29"/>
      <c r="D270" s="29"/>
      <c r="E270" s="31"/>
    </row>
    <row r="271" spans="1:5" outlineLevel="1" x14ac:dyDescent="0.2">
      <c r="A271" s="27"/>
      <c r="B271" s="28" t="s">
        <v>584</v>
      </c>
      <c r="C271" s="29"/>
      <c r="D271" s="29"/>
      <c r="E271" s="31"/>
    </row>
    <row r="272" spans="1:5" outlineLevel="1" x14ac:dyDescent="0.2">
      <c r="A272" s="22"/>
      <c r="B272" s="23" t="s">
        <v>585</v>
      </c>
      <c r="C272" s="24">
        <f>C268-C270-C271</f>
        <v>3648409.48</v>
      </c>
      <c r="D272" s="24">
        <f>D268-D270-D271</f>
        <v>665697.79</v>
      </c>
      <c r="E272" s="33">
        <f>D272/C272</f>
        <v>0.18246246580852543</v>
      </c>
    </row>
    <row r="273" spans="1:5" ht="21" outlineLevel="2" x14ac:dyDescent="0.2">
      <c r="A273" s="12" t="s">
        <v>389</v>
      </c>
      <c r="B273" s="13" t="s">
        <v>390</v>
      </c>
      <c r="C273" s="14">
        <v>3105214.47</v>
      </c>
      <c r="D273" s="14">
        <v>597112.66</v>
      </c>
      <c r="E273" s="15">
        <f t="shared" si="62"/>
        <v>0.19229353262674961</v>
      </c>
    </row>
    <row r="274" spans="1:5" ht="22.5" outlineLevel="7" x14ac:dyDescent="0.2">
      <c r="A274" s="16" t="s">
        <v>391</v>
      </c>
      <c r="B274" s="17" t="s">
        <v>392</v>
      </c>
      <c r="C274" s="18">
        <v>2134435.4</v>
      </c>
      <c r="D274" s="18">
        <v>406189.69</v>
      </c>
      <c r="E274" s="19">
        <f t="shared" si="62"/>
        <v>0.19030310779140938</v>
      </c>
    </row>
    <row r="275" spans="1:5" ht="33.75" outlineLevel="7" x14ac:dyDescent="0.2">
      <c r="A275" s="16" t="s">
        <v>393</v>
      </c>
      <c r="B275" s="17" t="s">
        <v>394</v>
      </c>
      <c r="C275" s="18">
        <v>469500</v>
      </c>
      <c r="D275" s="18">
        <v>87632.65</v>
      </c>
      <c r="E275" s="19">
        <f t="shared" si="62"/>
        <v>0.18665101171458998</v>
      </c>
    </row>
    <row r="276" spans="1:5" ht="33.75" outlineLevel="7" x14ac:dyDescent="0.2">
      <c r="A276" s="16" t="s">
        <v>395</v>
      </c>
      <c r="B276" s="17" t="s">
        <v>396</v>
      </c>
      <c r="C276" s="18">
        <v>501279.07</v>
      </c>
      <c r="D276" s="18">
        <v>103290.32</v>
      </c>
      <c r="E276" s="19">
        <f t="shared" si="62"/>
        <v>0.20605352623240386</v>
      </c>
    </row>
    <row r="277" spans="1:5" ht="21" outlineLevel="2" x14ac:dyDescent="0.2">
      <c r="A277" s="12" t="s">
        <v>397</v>
      </c>
      <c r="B277" s="13" t="s">
        <v>398</v>
      </c>
      <c r="C277" s="14">
        <v>543195.01</v>
      </c>
      <c r="D277" s="14">
        <v>68585.13</v>
      </c>
      <c r="E277" s="15">
        <f t="shared" ref="E277" si="63">D277/C277</f>
        <v>0.12626244486303365</v>
      </c>
    </row>
    <row r="278" spans="1:5" ht="22.5" outlineLevel="7" x14ac:dyDescent="0.2">
      <c r="A278" s="16" t="s">
        <v>399</v>
      </c>
      <c r="B278" s="17" t="s">
        <v>400</v>
      </c>
      <c r="C278" s="18">
        <v>543195.01</v>
      </c>
      <c r="D278" s="18">
        <v>68585.13</v>
      </c>
      <c r="E278" s="19">
        <f>D278/C278</f>
        <v>0.12626244486303365</v>
      </c>
    </row>
    <row r="279" spans="1:5" ht="31.5" x14ac:dyDescent="0.2">
      <c r="A279" s="35" t="s">
        <v>401</v>
      </c>
      <c r="B279" s="36" t="s">
        <v>402</v>
      </c>
      <c r="C279" s="37">
        <v>3150373.04</v>
      </c>
      <c r="D279" s="37">
        <v>0</v>
      </c>
      <c r="E279" s="38">
        <f t="shared" ref="E279" si="64">D279/C279</f>
        <v>0</v>
      </c>
    </row>
    <row r="280" spans="1:5" x14ac:dyDescent="0.2">
      <c r="A280" s="22"/>
      <c r="B280" s="23" t="s">
        <v>582</v>
      </c>
      <c r="C280" s="24"/>
      <c r="D280" s="24"/>
      <c r="E280" s="26"/>
    </row>
    <row r="281" spans="1:5" x14ac:dyDescent="0.2">
      <c r="A281" s="27"/>
      <c r="B281" s="28" t="s">
        <v>583</v>
      </c>
      <c r="C281" s="29"/>
      <c r="D281" s="29"/>
      <c r="E281" s="31"/>
    </row>
    <row r="282" spans="1:5" x14ac:dyDescent="0.2">
      <c r="A282" s="27"/>
      <c r="B282" s="28" t="s">
        <v>584</v>
      </c>
      <c r="C282" s="29"/>
      <c r="D282" s="29"/>
      <c r="E282" s="31"/>
    </row>
    <row r="283" spans="1:5" x14ac:dyDescent="0.2">
      <c r="A283" s="22"/>
      <c r="B283" s="23" t="s">
        <v>585</v>
      </c>
      <c r="C283" s="24">
        <f>C279-C281-C282</f>
        <v>3150373.04</v>
      </c>
      <c r="D283" s="24">
        <f>D279-D281-D282</f>
        <v>0</v>
      </c>
      <c r="E283" s="33">
        <f>D283/C283</f>
        <v>0</v>
      </c>
    </row>
    <row r="284" spans="1:5" ht="21" outlineLevel="1" x14ac:dyDescent="0.2">
      <c r="A284" s="12" t="s">
        <v>403</v>
      </c>
      <c r="B284" s="13" t="s">
        <v>404</v>
      </c>
      <c r="C284" s="14">
        <v>39000</v>
      </c>
      <c r="D284" s="14">
        <v>0</v>
      </c>
      <c r="E284" s="14">
        <v>0</v>
      </c>
    </row>
    <row r="285" spans="1:5" ht="22.5" outlineLevel="7" x14ac:dyDescent="0.2">
      <c r="A285" s="16" t="s">
        <v>405</v>
      </c>
      <c r="B285" s="17" t="s">
        <v>406</v>
      </c>
      <c r="C285" s="18">
        <v>39000</v>
      </c>
      <c r="D285" s="18">
        <v>0</v>
      </c>
      <c r="E285" s="19">
        <f>D285/C285</f>
        <v>0</v>
      </c>
    </row>
    <row r="286" spans="1:5" ht="31.5" outlineLevel="1" x14ac:dyDescent="0.2">
      <c r="A286" s="12" t="s">
        <v>407</v>
      </c>
      <c r="B286" s="13" t="s">
        <v>408</v>
      </c>
      <c r="C286" s="14">
        <v>44000</v>
      </c>
      <c r="D286" s="14">
        <v>0</v>
      </c>
      <c r="E286" s="15">
        <f t="shared" ref="E286" si="65">D286/C286</f>
        <v>0</v>
      </c>
    </row>
    <row r="287" spans="1:5" ht="22.5" outlineLevel="7" x14ac:dyDescent="0.2">
      <c r="A287" s="16" t="s">
        <v>409</v>
      </c>
      <c r="B287" s="17" t="s">
        <v>410</v>
      </c>
      <c r="C287" s="18">
        <v>44000</v>
      </c>
      <c r="D287" s="18">
        <v>0</v>
      </c>
      <c r="E287" s="19">
        <f>D287/C287</f>
        <v>0</v>
      </c>
    </row>
    <row r="288" spans="1:5" ht="42" outlineLevel="1" x14ac:dyDescent="0.2">
      <c r="A288" s="12" t="s">
        <v>411</v>
      </c>
      <c r="B288" s="13" t="s">
        <v>412</v>
      </c>
      <c r="C288" s="14">
        <v>1141000</v>
      </c>
      <c r="D288" s="14">
        <v>0</v>
      </c>
      <c r="E288" s="15">
        <f t="shared" ref="E288" si="66">D288/C288</f>
        <v>0</v>
      </c>
    </row>
    <row r="289" spans="1:5" ht="22.5" outlineLevel="7" x14ac:dyDescent="0.2">
      <c r="A289" s="16" t="s">
        <v>413</v>
      </c>
      <c r="B289" s="17" t="s">
        <v>414</v>
      </c>
      <c r="C289" s="18">
        <v>1141000</v>
      </c>
      <c r="D289" s="18">
        <v>0</v>
      </c>
      <c r="E289" s="19">
        <f>D289/C289</f>
        <v>0</v>
      </c>
    </row>
    <row r="290" spans="1:5" ht="42" outlineLevel="1" x14ac:dyDescent="0.2">
      <c r="A290" s="12" t="s">
        <v>415</v>
      </c>
      <c r="B290" s="13" t="s">
        <v>416</v>
      </c>
      <c r="C290" s="14">
        <v>1748373.04</v>
      </c>
      <c r="D290" s="14">
        <v>0</v>
      </c>
      <c r="E290" s="15">
        <f t="shared" ref="E290" si="67">D290/C290</f>
        <v>0</v>
      </c>
    </row>
    <row r="291" spans="1:5" ht="45" outlineLevel="7" x14ac:dyDescent="0.2">
      <c r="A291" s="16" t="s">
        <v>417</v>
      </c>
      <c r="B291" s="17" t="s">
        <v>418</v>
      </c>
      <c r="C291" s="18">
        <v>1748373.04</v>
      </c>
      <c r="D291" s="18">
        <v>0</v>
      </c>
      <c r="E291" s="19">
        <f>D291/C291</f>
        <v>0</v>
      </c>
    </row>
    <row r="292" spans="1:5" outlineLevel="1" x14ac:dyDescent="0.2">
      <c r="A292" s="12" t="s">
        <v>419</v>
      </c>
      <c r="B292" s="13" t="s">
        <v>420</v>
      </c>
      <c r="C292" s="14">
        <v>138000</v>
      </c>
      <c r="D292" s="14">
        <v>0</v>
      </c>
      <c r="E292" s="15">
        <f t="shared" ref="E292" si="68">D292/C292</f>
        <v>0</v>
      </c>
    </row>
    <row r="293" spans="1:5" ht="22.5" outlineLevel="7" x14ac:dyDescent="0.2">
      <c r="A293" s="16" t="s">
        <v>421</v>
      </c>
      <c r="B293" s="17" t="s">
        <v>422</v>
      </c>
      <c r="C293" s="18">
        <v>138000</v>
      </c>
      <c r="D293" s="18">
        <v>0</v>
      </c>
      <c r="E293" s="19">
        <f>D293/C293</f>
        <v>0</v>
      </c>
    </row>
    <row r="294" spans="1:5" ht="21" outlineLevel="1" x14ac:dyDescent="0.2">
      <c r="A294" s="12" t="s">
        <v>423</v>
      </c>
      <c r="B294" s="13" t="s">
        <v>424</v>
      </c>
      <c r="C294" s="14">
        <v>40000</v>
      </c>
      <c r="D294" s="14">
        <v>0</v>
      </c>
      <c r="E294" s="15">
        <f t="shared" ref="E294" si="69">D294/C294</f>
        <v>0</v>
      </c>
    </row>
    <row r="295" spans="1:5" outlineLevel="7" x14ac:dyDescent="0.2">
      <c r="A295" s="16" t="s">
        <v>425</v>
      </c>
      <c r="B295" s="17" t="s">
        <v>426</v>
      </c>
      <c r="C295" s="18">
        <v>40000</v>
      </c>
      <c r="D295" s="18">
        <v>0</v>
      </c>
      <c r="E295" s="19">
        <f>D295/C295</f>
        <v>0</v>
      </c>
    </row>
    <row r="296" spans="1:5" ht="31.5" x14ac:dyDescent="0.2">
      <c r="A296" s="35" t="s">
        <v>427</v>
      </c>
      <c r="B296" s="36" t="s">
        <v>428</v>
      </c>
      <c r="C296" s="37">
        <v>2462165</v>
      </c>
      <c r="D296" s="37">
        <v>342750</v>
      </c>
      <c r="E296" s="38">
        <f t="shared" ref="E296:E301" si="70">D296/C296</f>
        <v>0.13920675503063362</v>
      </c>
    </row>
    <row r="297" spans="1:5" x14ac:dyDescent="0.2">
      <c r="A297" s="22"/>
      <c r="B297" s="23" t="s">
        <v>582</v>
      </c>
      <c r="C297" s="24"/>
      <c r="D297" s="24"/>
      <c r="E297" s="26"/>
    </row>
    <row r="298" spans="1:5" x14ac:dyDescent="0.2">
      <c r="A298" s="27"/>
      <c r="B298" s="28" t="s">
        <v>583</v>
      </c>
      <c r="C298" s="29"/>
      <c r="D298" s="29"/>
      <c r="E298" s="31"/>
    </row>
    <row r="299" spans="1:5" x14ac:dyDescent="0.2">
      <c r="A299" s="27"/>
      <c r="B299" s="28" t="s">
        <v>584</v>
      </c>
      <c r="C299" s="29">
        <v>960597</v>
      </c>
      <c r="D299" s="29">
        <f>D302+D313</f>
        <v>0</v>
      </c>
      <c r="E299" s="31">
        <f>D299/C299</f>
        <v>0</v>
      </c>
    </row>
    <row r="300" spans="1:5" x14ac:dyDescent="0.2">
      <c r="A300" s="22"/>
      <c r="B300" s="23" t="s">
        <v>585</v>
      </c>
      <c r="C300" s="24">
        <f>C296-C298-C299</f>
        <v>1501568</v>
      </c>
      <c r="D300" s="24">
        <f>D296-D298-D299</f>
        <v>342750</v>
      </c>
      <c r="E300" s="33">
        <f>D300/C300</f>
        <v>0.22826139075952603</v>
      </c>
    </row>
    <row r="301" spans="1:5" ht="31.5" outlineLevel="1" x14ac:dyDescent="0.2">
      <c r="A301" s="12" t="s">
        <v>429</v>
      </c>
      <c r="B301" s="13" t="s">
        <v>430</v>
      </c>
      <c r="C301" s="14">
        <v>922100</v>
      </c>
      <c r="D301" s="14">
        <v>0</v>
      </c>
      <c r="E301" s="15">
        <f t="shared" si="70"/>
        <v>0</v>
      </c>
    </row>
    <row r="302" spans="1:5" ht="56.25" outlineLevel="7" x14ac:dyDescent="0.2">
      <c r="A302" s="16" t="s">
        <v>431</v>
      </c>
      <c r="B302" s="20" t="s">
        <v>432</v>
      </c>
      <c r="C302" s="18">
        <v>922100</v>
      </c>
      <c r="D302" s="18">
        <v>0</v>
      </c>
      <c r="E302" s="19">
        <f>D302/C302</f>
        <v>0</v>
      </c>
    </row>
    <row r="303" spans="1:5" ht="52.5" outlineLevel="1" x14ac:dyDescent="0.2">
      <c r="A303" s="12" t="s">
        <v>433</v>
      </c>
      <c r="B303" s="13" t="s">
        <v>434</v>
      </c>
      <c r="C303" s="14">
        <v>1508065</v>
      </c>
      <c r="D303" s="14">
        <v>342750</v>
      </c>
      <c r="E303" s="15">
        <f t="shared" ref="E303:E312" si="71">D303/C303</f>
        <v>0.22727800194288708</v>
      </c>
    </row>
    <row r="304" spans="1:5" ht="22.5" outlineLevel="7" x14ac:dyDescent="0.2">
      <c r="A304" s="16" t="s">
        <v>435</v>
      </c>
      <c r="B304" s="17" t="s">
        <v>436</v>
      </c>
      <c r="C304" s="18">
        <v>630000</v>
      </c>
      <c r="D304" s="18">
        <v>157500</v>
      </c>
      <c r="E304" s="19">
        <f t="shared" si="71"/>
        <v>0.25</v>
      </c>
    </row>
    <row r="305" spans="1:5" ht="56.25" outlineLevel="7" x14ac:dyDescent="0.2">
      <c r="A305" s="16" t="s">
        <v>437</v>
      </c>
      <c r="B305" s="20" t="s">
        <v>438</v>
      </c>
      <c r="C305" s="18">
        <v>94000</v>
      </c>
      <c r="D305" s="18">
        <v>15000</v>
      </c>
      <c r="E305" s="19">
        <f t="shared" si="71"/>
        <v>0.15957446808510639</v>
      </c>
    </row>
    <row r="306" spans="1:5" ht="45" outlineLevel="7" x14ac:dyDescent="0.2">
      <c r="A306" s="16" t="s">
        <v>439</v>
      </c>
      <c r="B306" s="17" t="s">
        <v>440</v>
      </c>
      <c r="C306" s="18">
        <v>165000</v>
      </c>
      <c r="D306" s="18">
        <v>82500</v>
      </c>
      <c r="E306" s="19">
        <f t="shared" si="71"/>
        <v>0.5</v>
      </c>
    </row>
    <row r="307" spans="1:5" ht="33.75" outlineLevel="7" x14ac:dyDescent="0.2">
      <c r="A307" s="16" t="s">
        <v>441</v>
      </c>
      <c r="B307" s="17" t="s">
        <v>442</v>
      </c>
      <c r="C307" s="18">
        <v>71000</v>
      </c>
      <c r="D307" s="18">
        <v>0</v>
      </c>
      <c r="E307" s="19">
        <f t="shared" si="71"/>
        <v>0</v>
      </c>
    </row>
    <row r="308" spans="1:5" ht="56.25" outlineLevel="7" x14ac:dyDescent="0.2">
      <c r="A308" s="16" t="s">
        <v>443</v>
      </c>
      <c r="B308" s="17" t="s">
        <v>444</v>
      </c>
      <c r="C308" s="18">
        <v>130000</v>
      </c>
      <c r="D308" s="18">
        <v>32500</v>
      </c>
      <c r="E308" s="19">
        <f t="shared" si="71"/>
        <v>0.25</v>
      </c>
    </row>
    <row r="309" spans="1:5" ht="45" outlineLevel="7" x14ac:dyDescent="0.2">
      <c r="A309" s="16" t="s">
        <v>445</v>
      </c>
      <c r="B309" s="17" t="s">
        <v>446</v>
      </c>
      <c r="C309" s="18">
        <v>65000</v>
      </c>
      <c r="D309" s="18">
        <v>16250</v>
      </c>
      <c r="E309" s="19">
        <f t="shared" si="71"/>
        <v>0.25</v>
      </c>
    </row>
    <row r="310" spans="1:5" ht="22.5" outlineLevel="7" x14ac:dyDescent="0.2">
      <c r="A310" s="16" t="s">
        <v>447</v>
      </c>
      <c r="B310" s="17" t="s">
        <v>448</v>
      </c>
      <c r="C310" s="18">
        <v>70000</v>
      </c>
      <c r="D310" s="18">
        <v>17500</v>
      </c>
      <c r="E310" s="19">
        <f t="shared" si="71"/>
        <v>0.25</v>
      </c>
    </row>
    <row r="311" spans="1:5" ht="45" outlineLevel="7" x14ac:dyDescent="0.2">
      <c r="A311" s="16" t="s">
        <v>449</v>
      </c>
      <c r="B311" s="17" t="s">
        <v>450</v>
      </c>
      <c r="C311" s="18">
        <v>86000</v>
      </c>
      <c r="D311" s="18">
        <v>21500</v>
      </c>
      <c r="E311" s="19">
        <f t="shared" si="71"/>
        <v>0.25</v>
      </c>
    </row>
    <row r="312" spans="1:5" ht="33.75" outlineLevel="7" x14ac:dyDescent="0.2">
      <c r="A312" s="16" t="s">
        <v>451</v>
      </c>
      <c r="B312" s="17" t="s">
        <v>452</v>
      </c>
      <c r="C312" s="18">
        <v>197065</v>
      </c>
      <c r="D312" s="18">
        <v>0</v>
      </c>
      <c r="E312" s="19">
        <f t="shared" si="71"/>
        <v>0</v>
      </c>
    </row>
    <row r="313" spans="1:5" ht="31.5" outlineLevel="1" x14ac:dyDescent="0.2">
      <c r="A313" s="12" t="s">
        <v>453</v>
      </c>
      <c r="B313" s="13" t="s">
        <v>454</v>
      </c>
      <c r="C313" s="14">
        <v>32000</v>
      </c>
      <c r="D313" s="14">
        <v>0</v>
      </c>
      <c r="E313" s="15">
        <f t="shared" ref="E313" si="72">D313/C313</f>
        <v>0</v>
      </c>
    </row>
    <row r="314" spans="1:5" ht="22.5" outlineLevel="7" x14ac:dyDescent="0.2">
      <c r="A314" s="16" t="s">
        <v>455</v>
      </c>
      <c r="B314" s="17" t="s">
        <v>456</v>
      </c>
      <c r="C314" s="18">
        <v>32000</v>
      </c>
      <c r="D314" s="18">
        <v>0</v>
      </c>
      <c r="E314" s="19">
        <f>D314/C314</f>
        <v>0</v>
      </c>
    </row>
    <row r="315" spans="1:5" ht="31.5" x14ac:dyDescent="0.2">
      <c r="A315" s="35" t="s">
        <v>457</v>
      </c>
      <c r="B315" s="36" t="s">
        <v>458</v>
      </c>
      <c r="C315" s="37">
        <v>2074195.35</v>
      </c>
      <c r="D315" s="37">
        <v>518548.84</v>
      </c>
      <c r="E315" s="38">
        <f t="shared" ref="E315:E320" si="73">D315/C315</f>
        <v>0.25000000120528665</v>
      </c>
    </row>
    <row r="316" spans="1:5" x14ac:dyDescent="0.2">
      <c r="A316" s="22"/>
      <c r="B316" s="23" t="s">
        <v>582</v>
      </c>
      <c r="C316" s="24"/>
      <c r="D316" s="24"/>
      <c r="E316" s="26"/>
    </row>
    <row r="317" spans="1:5" x14ac:dyDescent="0.2">
      <c r="A317" s="27"/>
      <c r="B317" s="28" t="s">
        <v>583</v>
      </c>
      <c r="C317" s="29"/>
      <c r="D317" s="29"/>
      <c r="E317" s="31"/>
    </row>
    <row r="318" spans="1:5" x14ac:dyDescent="0.2">
      <c r="A318" s="27"/>
      <c r="B318" s="28" t="s">
        <v>584</v>
      </c>
      <c r="C318" s="29">
        <v>0</v>
      </c>
      <c r="D318" s="29">
        <v>0</v>
      </c>
      <c r="E318" s="31"/>
    </row>
    <row r="319" spans="1:5" x14ac:dyDescent="0.2">
      <c r="A319" s="22"/>
      <c r="B319" s="23" t="s">
        <v>585</v>
      </c>
      <c r="C319" s="24">
        <f>C315-C317-C318</f>
        <v>2074195.35</v>
      </c>
      <c r="D319" s="24">
        <f>D315-D317-D318</f>
        <v>518548.84</v>
      </c>
      <c r="E319" s="33">
        <f>D319/C319</f>
        <v>0.25000000120528665</v>
      </c>
    </row>
    <row r="320" spans="1:5" ht="31.5" outlineLevel="1" x14ac:dyDescent="0.2">
      <c r="A320" s="12" t="s">
        <v>459</v>
      </c>
      <c r="B320" s="13" t="s">
        <v>460</v>
      </c>
      <c r="C320" s="14">
        <v>2074195.35</v>
      </c>
      <c r="D320" s="14">
        <v>518548.84</v>
      </c>
      <c r="E320" s="15">
        <f t="shared" si="73"/>
        <v>0.25000000120528665</v>
      </c>
    </row>
    <row r="321" spans="1:5" ht="22.5" outlineLevel="7" x14ac:dyDescent="0.2">
      <c r="A321" s="16" t="s">
        <v>461</v>
      </c>
      <c r="B321" s="17" t="s">
        <v>11</v>
      </c>
      <c r="C321" s="18">
        <v>2074195.35</v>
      </c>
      <c r="D321" s="18">
        <v>518548.84</v>
      </c>
      <c r="E321" s="19">
        <f>D321/C321</f>
        <v>0.25000000120528665</v>
      </c>
    </row>
    <row r="322" spans="1:5" ht="31.5" x14ac:dyDescent="0.2">
      <c r="A322" s="35" t="s">
        <v>462</v>
      </c>
      <c r="B322" s="36" t="s">
        <v>463</v>
      </c>
      <c r="C322" s="37">
        <v>353626482.67000002</v>
      </c>
      <c r="D322" s="37">
        <v>40786758.140000001</v>
      </c>
      <c r="E322" s="38">
        <f t="shared" ref="E322:E338" si="74">D322/C322</f>
        <v>0.11533852847231951</v>
      </c>
    </row>
    <row r="323" spans="1:5" x14ac:dyDescent="0.2">
      <c r="A323" s="22"/>
      <c r="B323" s="23" t="s">
        <v>582</v>
      </c>
      <c r="C323" s="24"/>
      <c r="D323" s="24"/>
      <c r="E323" s="26"/>
    </row>
    <row r="324" spans="1:5" x14ac:dyDescent="0.2">
      <c r="A324" s="27"/>
      <c r="B324" s="28" t="s">
        <v>583</v>
      </c>
      <c r="C324" s="29"/>
      <c r="D324" s="29"/>
      <c r="E324" s="31"/>
    </row>
    <row r="325" spans="1:5" x14ac:dyDescent="0.2">
      <c r="A325" s="27"/>
      <c r="B325" s="28" t="s">
        <v>584</v>
      </c>
      <c r="C325" s="29">
        <v>252620294.15000001</v>
      </c>
      <c r="D325" s="29">
        <v>28738913.510000002</v>
      </c>
      <c r="E325" s="31">
        <f>D325/C325</f>
        <v>0.11376328100123068</v>
      </c>
    </row>
    <row r="326" spans="1:5" x14ac:dyDescent="0.2">
      <c r="A326" s="22"/>
      <c r="B326" s="23" t="s">
        <v>585</v>
      </c>
      <c r="C326" s="24">
        <f>C322-C324-C325</f>
        <v>101006188.52000001</v>
      </c>
      <c r="D326" s="24">
        <f>D322-D324-D325</f>
        <v>12047844.629999999</v>
      </c>
      <c r="E326" s="33">
        <f>D326/C326</f>
        <v>0.11927828192046304</v>
      </c>
    </row>
    <row r="327" spans="1:5" ht="21" outlineLevel="1" x14ac:dyDescent="0.2">
      <c r="A327" s="12" t="s">
        <v>464</v>
      </c>
      <c r="B327" s="13" t="s">
        <v>465</v>
      </c>
      <c r="C327" s="14">
        <v>320808584.38999999</v>
      </c>
      <c r="D327" s="14">
        <v>39118475.909999996</v>
      </c>
      <c r="E327" s="15">
        <f t="shared" si="74"/>
        <v>0.12193712329856024</v>
      </c>
    </row>
    <row r="328" spans="1:5" ht="33.75" outlineLevel="7" x14ac:dyDescent="0.2">
      <c r="A328" s="16" t="s">
        <v>466</v>
      </c>
      <c r="B328" s="17" t="s">
        <v>467</v>
      </c>
      <c r="C328" s="18">
        <v>312937.2</v>
      </c>
      <c r="D328" s="18">
        <v>0</v>
      </c>
      <c r="E328" s="19">
        <f t="shared" si="74"/>
        <v>0</v>
      </c>
    </row>
    <row r="329" spans="1:5" ht="33.75" outlineLevel="7" x14ac:dyDescent="0.2">
      <c r="A329" s="16" t="s">
        <v>468</v>
      </c>
      <c r="B329" s="17" t="s">
        <v>469</v>
      </c>
      <c r="C329" s="18">
        <v>364033.12</v>
      </c>
      <c r="D329" s="18">
        <v>0</v>
      </c>
      <c r="E329" s="19">
        <f t="shared" si="74"/>
        <v>0</v>
      </c>
    </row>
    <row r="330" spans="1:5" ht="22.5" outlineLevel="7" x14ac:dyDescent="0.2">
      <c r="A330" s="16" t="s">
        <v>470</v>
      </c>
      <c r="B330" s="17" t="s">
        <v>471</v>
      </c>
      <c r="C330" s="18">
        <v>48090</v>
      </c>
      <c r="D330" s="18">
        <v>0</v>
      </c>
      <c r="E330" s="19">
        <f t="shared" si="74"/>
        <v>0</v>
      </c>
    </row>
    <row r="331" spans="1:5" ht="33.75" outlineLevel="7" x14ac:dyDescent="0.2">
      <c r="A331" s="16" t="s">
        <v>472</v>
      </c>
      <c r="B331" s="17" t="s">
        <v>473</v>
      </c>
      <c r="C331" s="18">
        <v>640000</v>
      </c>
      <c r="D331" s="18">
        <v>0</v>
      </c>
      <c r="E331" s="19">
        <f t="shared" si="74"/>
        <v>0</v>
      </c>
    </row>
    <row r="332" spans="1:5" ht="33.75" outlineLevel="7" x14ac:dyDescent="0.2">
      <c r="A332" s="16" t="s">
        <v>474</v>
      </c>
      <c r="B332" s="17" t="s">
        <v>475</v>
      </c>
      <c r="C332" s="18">
        <v>5081859.9000000004</v>
      </c>
      <c r="D332" s="18">
        <v>0</v>
      </c>
      <c r="E332" s="19">
        <f t="shared" si="74"/>
        <v>0</v>
      </c>
    </row>
    <row r="333" spans="1:5" ht="22.5" outlineLevel="7" x14ac:dyDescent="0.2">
      <c r="A333" s="16" t="s">
        <v>476</v>
      </c>
      <c r="B333" s="17" t="s">
        <v>477</v>
      </c>
      <c r="C333" s="18">
        <v>70000</v>
      </c>
      <c r="D333" s="18">
        <v>0</v>
      </c>
      <c r="E333" s="19">
        <f t="shared" si="74"/>
        <v>0</v>
      </c>
    </row>
    <row r="334" spans="1:5" ht="22.5" outlineLevel="7" x14ac:dyDescent="0.2">
      <c r="A334" s="16" t="s">
        <v>478</v>
      </c>
      <c r="B334" s="17" t="s">
        <v>479</v>
      </c>
      <c r="C334" s="18">
        <v>1010000</v>
      </c>
      <c r="D334" s="18">
        <v>0</v>
      </c>
      <c r="E334" s="19">
        <f t="shared" si="74"/>
        <v>0</v>
      </c>
    </row>
    <row r="335" spans="1:5" ht="33.75" outlineLevel="7" x14ac:dyDescent="0.2">
      <c r="A335" s="16" t="s">
        <v>480</v>
      </c>
      <c r="B335" s="17" t="s">
        <v>481</v>
      </c>
      <c r="C335" s="18">
        <v>4825271.12</v>
      </c>
      <c r="D335" s="18">
        <v>0</v>
      </c>
      <c r="E335" s="19">
        <f t="shared" si="74"/>
        <v>0</v>
      </c>
    </row>
    <row r="336" spans="1:5" ht="56.25" outlineLevel="7" x14ac:dyDescent="0.2">
      <c r="A336" s="16" t="s">
        <v>482</v>
      </c>
      <c r="B336" s="17" t="s">
        <v>483</v>
      </c>
      <c r="C336" s="18">
        <v>71429000</v>
      </c>
      <c r="D336" s="18">
        <v>0</v>
      </c>
      <c r="E336" s="19">
        <f t="shared" si="74"/>
        <v>0</v>
      </c>
    </row>
    <row r="337" spans="1:5" ht="56.25" outlineLevel="7" x14ac:dyDescent="0.2">
      <c r="A337" s="16" t="s">
        <v>484</v>
      </c>
      <c r="B337" s="17" t="s">
        <v>485</v>
      </c>
      <c r="C337" s="18">
        <v>212170241.96000001</v>
      </c>
      <c r="D337" s="18">
        <v>32300255.100000001</v>
      </c>
      <c r="E337" s="19">
        <f t="shared" si="74"/>
        <v>0.15223744292137584</v>
      </c>
    </row>
    <row r="338" spans="1:5" ht="56.25" outlineLevel="7" x14ac:dyDescent="0.2">
      <c r="A338" s="16" t="s">
        <v>486</v>
      </c>
      <c r="B338" s="17" t="s">
        <v>487</v>
      </c>
      <c r="C338" s="18">
        <v>24857151.09</v>
      </c>
      <c r="D338" s="18">
        <v>6818220.8099999996</v>
      </c>
      <c r="E338" s="19">
        <f t="shared" si="74"/>
        <v>0.2742961486339825</v>
      </c>
    </row>
    <row r="339" spans="1:5" ht="21" outlineLevel="1" x14ac:dyDescent="0.2">
      <c r="A339" s="12" t="s">
        <v>488</v>
      </c>
      <c r="B339" s="13" t="s">
        <v>489</v>
      </c>
      <c r="C339" s="14">
        <v>32817898.280000001</v>
      </c>
      <c r="D339" s="14">
        <v>1668282.23</v>
      </c>
      <c r="E339" s="15">
        <f t="shared" ref="E339:E346" si="75">D339/C339</f>
        <v>5.0834523764024538E-2</v>
      </c>
    </row>
    <row r="340" spans="1:5" ht="22.5" outlineLevel="7" x14ac:dyDescent="0.2">
      <c r="A340" s="16" t="s">
        <v>490</v>
      </c>
      <c r="B340" s="17" t="s">
        <v>491</v>
      </c>
      <c r="C340" s="18">
        <v>6315592</v>
      </c>
      <c r="D340" s="18">
        <v>1429003.63</v>
      </c>
      <c r="E340" s="19">
        <f t="shared" si="75"/>
        <v>0.22626598266639136</v>
      </c>
    </row>
    <row r="341" spans="1:5" outlineLevel="7" x14ac:dyDescent="0.2">
      <c r="A341" s="16" t="s">
        <v>492</v>
      </c>
      <c r="B341" s="17" t="s">
        <v>493</v>
      </c>
      <c r="C341" s="18">
        <v>60000</v>
      </c>
      <c r="D341" s="18">
        <v>0</v>
      </c>
      <c r="E341" s="19">
        <f t="shared" si="75"/>
        <v>0</v>
      </c>
    </row>
    <row r="342" spans="1:5" ht="22.5" outlineLevel="7" x14ac:dyDescent="0.2">
      <c r="A342" s="16" t="s">
        <v>494</v>
      </c>
      <c r="B342" s="17" t="s">
        <v>495</v>
      </c>
      <c r="C342" s="18">
        <v>361000</v>
      </c>
      <c r="D342" s="18">
        <v>0</v>
      </c>
      <c r="E342" s="19">
        <f t="shared" si="75"/>
        <v>0</v>
      </c>
    </row>
    <row r="343" spans="1:5" ht="22.5" outlineLevel="7" x14ac:dyDescent="0.2">
      <c r="A343" s="16" t="s">
        <v>496</v>
      </c>
      <c r="B343" s="17" t="s">
        <v>497</v>
      </c>
      <c r="C343" s="18">
        <v>9712215.3499999996</v>
      </c>
      <c r="D343" s="18">
        <v>0</v>
      </c>
      <c r="E343" s="19">
        <f t="shared" si="75"/>
        <v>0</v>
      </c>
    </row>
    <row r="344" spans="1:5" ht="22.5" outlineLevel="7" x14ac:dyDescent="0.2">
      <c r="A344" s="16" t="s">
        <v>498</v>
      </c>
      <c r="B344" s="17" t="s">
        <v>499</v>
      </c>
      <c r="C344" s="18">
        <v>10357767.029999999</v>
      </c>
      <c r="D344" s="18">
        <v>239278.6</v>
      </c>
      <c r="E344" s="19">
        <f t="shared" si="75"/>
        <v>2.310136917609355E-2</v>
      </c>
    </row>
    <row r="345" spans="1:5" ht="22.5" outlineLevel="7" x14ac:dyDescent="0.2">
      <c r="A345" s="16" t="s">
        <v>500</v>
      </c>
      <c r="B345" s="17" t="s">
        <v>501</v>
      </c>
      <c r="C345" s="18">
        <v>5960743.2199999997</v>
      </c>
      <c r="D345" s="18">
        <v>0</v>
      </c>
      <c r="E345" s="19">
        <f t="shared" si="75"/>
        <v>0</v>
      </c>
    </row>
    <row r="346" spans="1:5" ht="22.5" outlineLevel="7" x14ac:dyDescent="0.2">
      <c r="A346" s="16" t="s">
        <v>502</v>
      </c>
      <c r="B346" s="17" t="s">
        <v>503</v>
      </c>
      <c r="C346" s="18">
        <v>50580.68</v>
      </c>
      <c r="D346" s="18">
        <v>0</v>
      </c>
      <c r="E346" s="19">
        <f t="shared" si="75"/>
        <v>0</v>
      </c>
    </row>
    <row r="347" spans="1:5" ht="42" x14ac:dyDescent="0.2">
      <c r="A347" s="35" t="s">
        <v>504</v>
      </c>
      <c r="B347" s="36" t="s">
        <v>505</v>
      </c>
      <c r="C347" s="37">
        <v>9867734.5600000005</v>
      </c>
      <c r="D347" s="37">
        <v>726900</v>
      </c>
      <c r="E347" s="38">
        <f t="shared" ref="E347:E357" si="76">D347/C347</f>
        <v>7.3664324428280928E-2</v>
      </c>
    </row>
    <row r="348" spans="1:5" x14ac:dyDescent="0.2">
      <c r="A348" s="22"/>
      <c r="B348" s="23" t="s">
        <v>582</v>
      </c>
      <c r="C348" s="24"/>
      <c r="D348" s="24"/>
      <c r="E348" s="26"/>
    </row>
    <row r="349" spans="1:5" x14ac:dyDescent="0.2">
      <c r="A349" s="27"/>
      <c r="B349" s="28" t="s">
        <v>583</v>
      </c>
      <c r="C349" s="29"/>
      <c r="D349" s="29"/>
      <c r="E349" s="31"/>
    </row>
    <row r="350" spans="1:5" x14ac:dyDescent="0.2">
      <c r="A350" s="27"/>
      <c r="B350" s="28" t="s">
        <v>584</v>
      </c>
      <c r="C350" s="29">
        <v>758200</v>
      </c>
      <c r="D350" s="29">
        <v>0</v>
      </c>
      <c r="E350" s="31">
        <f>D350/C350</f>
        <v>0</v>
      </c>
    </row>
    <row r="351" spans="1:5" x14ac:dyDescent="0.2">
      <c r="A351" s="22"/>
      <c r="B351" s="23" t="s">
        <v>585</v>
      </c>
      <c r="C351" s="24">
        <f>C347-C349-C350</f>
        <v>9109534.5600000005</v>
      </c>
      <c r="D351" s="24">
        <f>D347-D349-D350</f>
        <v>726900</v>
      </c>
      <c r="E351" s="33">
        <f>D351/C351</f>
        <v>7.9795514821560762E-2</v>
      </c>
    </row>
    <row r="352" spans="1:5" ht="31.5" outlineLevel="1" x14ac:dyDescent="0.2">
      <c r="A352" s="12" t="s">
        <v>506</v>
      </c>
      <c r="B352" s="13" t="s">
        <v>507</v>
      </c>
      <c r="C352" s="14">
        <v>7873859.5599999996</v>
      </c>
      <c r="D352" s="14">
        <v>726900</v>
      </c>
      <c r="E352" s="15">
        <f t="shared" si="76"/>
        <v>9.2318131211372542E-2</v>
      </c>
    </row>
    <row r="353" spans="1:5" outlineLevel="7" x14ac:dyDescent="0.2">
      <c r="A353" s="16" t="s">
        <v>508</v>
      </c>
      <c r="B353" s="17" t="s">
        <v>509</v>
      </c>
      <c r="C353" s="18">
        <v>939012.58</v>
      </c>
      <c r="D353" s="18">
        <v>0</v>
      </c>
      <c r="E353" s="19">
        <f t="shared" si="76"/>
        <v>0</v>
      </c>
    </row>
    <row r="354" spans="1:5" outlineLevel="7" x14ac:dyDescent="0.2">
      <c r="A354" s="16" t="s">
        <v>510</v>
      </c>
      <c r="B354" s="17" t="s">
        <v>511</v>
      </c>
      <c r="C354" s="18">
        <v>1513945</v>
      </c>
      <c r="D354" s="18">
        <v>0</v>
      </c>
      <c r="E354" s="19">
        <f t="shared" si="76"/>
        <v>0</v>
      </c>
    </row>
    <row r="355" spans="1:5" ht="22.5" outlineLevel="7" x14ac:dyDescent="0.2">
      <c r="A355" s="16" t="s">
        <v>512</v>
      </c>
      <c r="B355" s="17" t="s">
        <v>513</v>
      </c>
      <c r="C355" s="18">
        <v>550000</v>
      </c>
      <c r="D355" s="18">
        <v>0</v>
      </c>
      <c r="E355" s="19">
        <f t="shared" si="76"/>
        <v>0</v>
      </c>
    </row>
    <row r="356" spans="1:5" ht="22.5" outlineLevel="7" x14ac:dyDescent="0.2">
      <c r="A356" s="16" t="s">
        <v>514</v>
      </c>
      <c r="B356" s="17" t="s">
        <v>515</v>
      </c>
      <c r="C356" s="18">
        <v>4028200</v>
      </c>
      <c r="D356" s="18">
        <v>726900</v>
      </c>
      <c r="E356" s="19">
        <f t="shared" si="76"/>
        <v>0.18045280770567498</v>
      </c>
    </row>
    <row r="357" spans="1:5" ht="22.5" outlineLevel="7" x14ac:dyDescent="0.2">
      <c r="A357" s="16" t="s">
        <v>516</v>
      </c>
      <c r="B357" s="17" t="s">
        <v>517</v>
      </c>
      <c r="C357" s="18">
        <v>842701.98</v>
      </c>
      <c r="D357" s="18">
        <v>0</v>
      </c>
      <c r="E357" s="19">
        <f t="shared" si="76"/>
        <v>0</v>
      </c>
    </row>
    <row r="358" spans="1:5" ht="31.5" outlineLevel="1" x14ac:dyDescent="0.2">
      <c r="A358" s="12" t="s">
        <v>518</v>
      </c>
      <c r="B358" s="13" t="s">
        <v>519</v>
      </c>
      <c r="C358" s="14">
        <v>1993875</v>
      </c>
      <c r="D358" s="14">
        <v>0</v>
      </c>
      <c r="E358" s="15">
        <f t="shared" ref="E358" si="77">D358/C358</f>
        <v>0</v>
      </c>
    </row>
    <row r="359" spans="1:5" ht="33.75" outlineLevel="7" x14ac:dyDescent="0.2">
      <c r="A359" s="16" t="s">
        <v>520</v>
      </c>
      <c r="B359" s="17" t="s">
        <v>521</v>
      </c>
      <c r="C359" s="18">
        <v>1993875</v>
      </c>
      <c r="D359" s="18">
        <v>0</v>
      </c>
      <c r="E359" s="19">
        <f>D359/C359</f>
        <v>0</v>
      </c>
    </row>
    <row r="360" spans="1:5" ht="21" x14ac:dyDescent="0.2">
      <c r="A360" s="35" t="s">
        <v>522</v>
      </c>
      <c r="B360" s="36" t="s">
        <v>523</v>
      </c>
      <c r="C360" s="37">
        <v>6648000</v>
      </c>
      <c r="D360" s="37">
        <v>0</v>
      </c>
      <c r="E360" s="38">
        <f t="shared" ref="E360:E366" si="78">D360/C360</f>
        <v>0</v>
      </c>
    </row>
    <row r="361" spans="1:5" ht="31.5" outlineLevel="1" x14ac:dyDescent="0.2">
      <c r="A361" s="35" t="s">
        <v>524</v>
      </c>
      <c r="B361" s="36" t="s">
        <v>525</v>
      </c>
      <c r="C361" s="37">
        <v>1418000</v>
      </c>
      <c r="D361" s="37">
        <v>0</v>
      </c>
      <c r="E361" s="38">
        <f t="shared" si="78"/>
        <v>0</v>
      </c>
    </row>
    <row r="362" spans="1:5" outlineLevel="1" x14ac:dyDescent="0.2">
      <c r="A362" s="22"/>
      <c r="B362" s="23" t="s">
        <v>582</v>
      </c>
      <c r="C362" s="24"/>
      <c r="D362" s="24"/>
      <c r="E362" s="26"/>
    </row>
    <row r="363" spans="1:5" outlineLevel="1" x14ac:dyDescent="0.2">
      <c r="A363" s="27"/>
      <c r="B363" s="28" t="s">
        <v>583</v>
      </c>
      <c r="C363" s="29"/>
      <c r="D363" s="29"/>
      <c r="E363" s="31"/>
    </row>
    <row r="364" spans="1:5" outlineLevel="1" x14ac:dyDescent="0.2">
      <c r="A364" s="27"/>
      <c r="B364" s="28" t="s">
        <v>584</v>
      </c>
      <c r="C364" s="29"/>
      <c r="D364" s="29"/>
      <c r="E364" s="31"/>
    </row>
    <row r="365" spans="1:5" outlineLevel="1" x14ac:dyDescent="0.2">
      <c r="A365" s="22"/>
      <c r="B365" s="23" t="s">
        <v>585</v>
      </c>
      <c r="C365" s="24">
        <f>C361-C363-C364</f>
        <v>1418000</v>
      </c>
      <c r="D365" s="24">
        <f>D361-D363-D364</f>
        <v>0</v>
      </c>
      <c r="E365" s="33">
        <f>D365/C365</f>
        <v>0</v>
      </c>
    </row>
    <row r="366" spans="1:5" ht="52.5" outlineLevel="2" x14ac:dyDescent="0.2">
      <c r="A366" s="12" t="s">
        <v>526</v>
      </c>
      <c r="B366" s="13" t="s">
        <v>527</v>
      </c>
      <c r="C366" s="14">
        <v>1418000</v>
      </c>
      <c r="D366" s="14">
        <v>0</v>
      </c>
      <c r="E366" s="15">
        <f t="shared" si="78"/>
        <v>0</v>
      </c>
    </row>
    <row r="367" spans="1:5" ht="22.5" outlineLevel="7" x14ac:dyDescent="0.2">
      <c r="A367" s="16" t="s">
        <v>528</v>
      </c>
      <c r="B367" s="17" t="s">
        <v>529</v>
      </c>
      <c r="C367" s="18">
        <v>1418000</v>
      </c>
      <c r="D367" s="18">
        <v>0</v>
      </c>
      <c r="E367" s="19">
        <f>D367/C367</f>
        <v>0</v>
      </c>
    </row>
    <row r="368" spans="1:5" ht="31.5" outlineLevel="1" x14ac:dyDescent="0.2">
      <c r="A368" s="35" t="s">
        <v>530</v>
      </c>
      <c r="B368" s="36" t="s">
        <v>531</v>
      </c>
      <c r="C368" s="37">
        <v>3930000</v>
      </c>
      <c r="D368" s="37">
        <v>0</v>
      </c>
      <c r="E368" s="38">
        <f t="shared" ref="E368:E375" si="79">D368/C368</f>
        <v>0</v>
      </c>
    </row>
    <row r="369" spans="1:5" outlineLevel="1" x14ac:dyDescent="0.2">
      <c r="A369" s="22"/>
      <c r="B369" s="23" t="s">
        <v>582</v>
      </c>
      <c r="C369" s="24"/>
      <c r="D369" s="24"/>
      <c r="E369" s="26"/>
    </row>
    <row r="370" spans="1:5" outlineLevel="1" x14ac:dyDescent="0.2">
      <c r="A370" s="27"/>
      <c r="B370" s="28" t="s">
        <v>583</v>
      </c>
      <c r="C370" s="29"/>
      <c r="D370" s="29"/>
      <c r="E370" s="31"/>
    </row>
    <row r="371" spans="1:5" outlineLevel="1" x14ac:dyDescent="0.2">
      <c r="A371" s="27"/>
      <c r="B371" s="28" t="s">
        <v>584</v>
      </c>
      <c r="C371" s="29"/>
      <c r="D371" s="29"/>
      <c r="E371" s="31"/>
    </row>
    <row r="372" spans="1:5" outlineLevel="1" x14ac:dyDescent="0.2">
      <c r="A372" s="22"/>
      <c r="B372" s="23" t="s">
        <v>585</v>
      </c>
      <c r="C372" s="24">
        <f>C368-C370-C371</f>
        <v>3930000</v>
      </c>
      <c r="D372" s="24">
        <f>D368-D370-D371</f>
        <v>0</v>
      </c>
      <c r="E372" s="33">
        <f>D372/C372</f>
        <v>0</v>
      </c>
    </row>
    <row r="373" spans="1:5" ht="63" outlineLevel="2" x14ac:dyDescent="0.2">
      <c r="A373" s="12" t="s">
        <v>532</v>
      </c>
      <c r="B373" s="13" t="s">
        <v>533</v>
      </c>
      <c r="C373" s="14">
        <v>3930000</v>
      </c>
      <c r="D373" s="14">
        <v>0</v>
      </c>
      <c r="E373" s="15">
        <f t="shared" si="79"/>
        <v>0</v>
      </c>
    </row>
    <row r="374" spans="1:5" ht="56.25" outlineLevel="7" x14ac:dyDescent="0.2">
      <c r="A374" s="16" t="s">
        <v>534</v>
      </c>
      <c r="B374" s="17" t="s">
        <v>535</v>
      </c>
      <c r="C374" s="18">
        <v>1098000</v>
      </c>
      <c r="D374" s="18">
        <v>0</v>
      </c>
      <c r="E374" s="19">
        <f t="shared" si="79"/>
        <v>0</v>
      </c>
    </row>
    <row r="375" spans="1:5" ht="33.75" outlineLevel="7" x14ac:dyDescent="0.2">
      <c r="A375" s="16" t="s">
        <v>536</v>
      </c>
      <c r="B375" s="17" t="s">
        <v>537</v>
      </c>
      <c r="C375" s="18">
        <v>2832000</v>
      </c>
      <c r="D375" s="18">
        <v>0</v>
      </c>
      <c r="E375" s="19">
        <f t="shared" si="79"/>
        <v>0</v>
      </c>
    </row>
    <row r="376" spans="1:5" ht="21" outlineLevel="1" x14ac:dyDescent="0.2">
      <c r="A376" s="35" t="s">
        <v>538</v>
      </c>
      <c r="B376" s="36" t="s">
        <v>539</v>
      </c>
      <c r="C376" s="37">
        <v>1300000</v>
      </c>
      <c r="D376" s="37">
        <v>0</v>
      </c>
      <c r="E376" s="38">
        <f t="shared" ref="E376:E381" si="80">D376/C376</f>
        <v>0</v>
      </c>
    </row>
    <row r="377" spans="1:5" outlineLevel="1" x14ac:dyDescent="0.2">
      <c r="A377" s="22"/>
      <c r="B377" s="23" t="s">
        <v>582</v>
      </c>
      <c r="C377" s="24"/>
      <c r="D377" s="24"/>
      <c r="E377" s="26"/>
    </row>
    <row r="378" spans="1:5" outlineLevel="1" x14ac:dyDescent="0.2">
      <c r="A378" s="27"/>
      <c r="B378" s="28" t="s">
        <v>583</v>
      </c>
      <c r="C378" s="29"/>
      <c r="D378" s="29"/>
      <c r="E378" s="31"/>
    </row>
    <row r="379" spans="1:5" outlineLevel="1" x14ac:dyDescent="0.2">
      <c r="A379" s="27"/>
      <c r="B379" s="28" t="s">
        <v>584</v>
      </c>
      <c r="C379" s="29"/>
      <c r="D379" s="29"/>
      <c r="E379" s="31"/>
    </row>
    <row r="380" spans="1:5" outlineLevel="1" x14ac:dyDescent="0.2">
      <c r="A380" s="22"/>
      <c r="B380" s="23" t="s">
        <v>585</v>
      </c>
      <c r="C380" s="24">
        <f>C376-C378-C379</f>
        <v>1300000</v>
      </c>
      <c r="D380" s="24">
        <f>D376-D378-D379</f>
        <v>0</v>
      </c>
      <c r="E380" s="33">
        <f>D380/C380</f>
        <v>0</v>
      </c>
    </row>
    <row r="381" spans="1:5" ht="31.5" outlineLevel="2" x14ac:dyDescent="0.2">
      <c r="A381" s="12" t="s">
        <v>540</v>
      </c>
      <c r="B381" s="13" t="s">
        <v>541</v>
      </c>
      <c r="C381" s="14">
        <v>1300000</v>
      </c>
      <c r="D381" s="14">
        <v>0</v>
      </c>
      <c r="E381" s="15">
        <f t="shared" si="80"/>
        <v>0</v>
      </c>
    </row>
    <row r="382" spans="1:5" ht="33.75" outlineLevel="7" x14ac:dyDescent="0.2">
      <c r="A382" s="16" t="s">
        <v>542</v>
      </c>
      <c r="B382" s="17" t="s">
        <v>543</v>
      </c>
      <c r="C382" s="18">
        <v>1300000</v>
      </c>
      <c r="D382" s="18">
        <v>0</v>
      </c>
      <c r="E382" s="19">
        <f>D382/C382</f>
        <v>0</v>
      </c>
    </row>
    <row r="383" spans="1:5" ht="31.5" x14ac:dyDescent="0.2">
      <c r="A383" s="35" t="s">
        <v>544</v>
      </c>
      <c r="B383" s="36" t="s">
        <v>545</v>
      </c>
      <c r="C383" s="37">
        <v>131884500</v>
      </c>
      <c r="D383" s="37">
        <v>38696502.859999999</v>
      </c>
      <c r="E383" s="38">
        <f t="shared" ref="E383:E388" si="81">D383/C383</f>
        <v>0.29341206024968819</v>
      </c>
    </row>
    <row r="384" spans="1:5" x14ac:dyDescent="0.2">
      <c r="A384" s="22"/>
      <c r="B384" s="23" t="s">
        <v>582</v>
      </c>
      <c r="C384" s="24"/>
      <c r="D384" s="24"/>
      <c r="E384" s="26"/>
    </row>
    <row r="385" spans="1:5" x14ac:dyDescent="0.2">
      <c r="A385" s="27"/>
      <c r="B385" s="28" t="s">
        <v>583</v>
      </c>
      <c r="C385" s="29"/>
      <c r="D385" s="29"/>
      <c r="E385" s="31"/>
    </row>
    <row r="386" spans="1:5" x14ac:dyDescent="0.2">
      <c r="A386" s="27"/>
      <c r="B386" s="28" t="s">
        <v>584</v>
      </c>
      <c r="C386" s="29">
        <f>C391</f>
        <v>116364700</v>
      </c>
      <c r="D386" s="29">
        <f>D391</f>
        <v>34909410</v>
      </c>
      <c r="E386" s="31">
        <f t="shared" ref="E386:E387" si="82">D386/C386</f>
        <v>0.3</v>
      </c>
    </row>
    <row r="387" spans="1:5" x14ac:dyDescent="0.2">
      <c r="A387" s="22"/>
      <c r="B387" s="23" t="s">
        <v>585</v>
      </c>
      <c r="C387" s="24">
        <f>C383-C385-C386</f>
        <v>15519800</v>
      </c>
      <c r="D387" s="24">
        <f>D383-D385-D386</f>
        <v>3787092.8599999994</v>
      </c>
      <c r="E387" s="33">
        <f t="shared" si="82"/>
        <v>0.2440168597533473</v>
      </c>
    </row>
    <row r="388" spans="1:5" ht="31.5" outlineLevel="1" x14ac:dyDescent="0.2">
      <c r="A388" s="12" t="s">
        <v>546</v>
      </c>
      <c r="B388" s="13" t="s">
        <v>547</v>
      </c>
      <c r="C388" s="14">
        <v>15119800</v>
      </c>
      <c r="D388" s="14">
        <v>3779950</v>
      </c>
      <c r="E388" s="15">
        <f t="shared" si="81"/>
        <v>0.25</v>
      </c>
    </row>
    <row r="389" spans="1:5" ht="22.5" outlineLevel="7" x14ac:dyDescent="0.2">
      <c r="A389" s="16" t="s">
        <v>548</v>
      </c>
      <c r="B389" s="17" t="s">
        <v>549</v>
      </c>
      <c r="C389" s="18">
        <v>15119800</v>
      </c>
      <c r="D389" s="18">
        <v>3779950</v>
      </c>
      <c r="E389" s="19">
        <f>D389/C389</f>
        <v>0.25</v>
      </c>
    </row>
    <row r="390" spans="1:5" ht="31.5" outlineLevel="1" x14ac:dyDescent="0.2">
      <c r="A390" s="12" t="s">
        <v>550</v>
      </c>
      <c r="B390" s="13" t="s">
        <v>551</v>
      </c>
      <c r="C390" s="14">
        <v>116364700</v>
      </c>
      <c r="D390" s="14">
        <v>34909410</v>
      </c>
      <c r="E390" s="15">
        <f t="shared" ref="E390" si="83">D390/C390</f>
        <v>0.3</v>
      </c>
    </row>
    <row r="391" spans="1:5" ht="45" outlineLevel="7" x14ac:dyDescent="0.2">
      <c r="A391" s="16" t="s">
        <v>552</v>
      </c>
      <c r="B391" s="17" t="s">
        <v>553</v>
      </c>
      <c r="C391" s="18">
        <v>116364700</v>
      </c>
      <c r="D391" s="18">
        <v>34909410</v>
      </c>
      <c r="E391" s="19">
        <f>D391/C391</f>
        <v>0.3</v>
      </c>
    </row>
    <row r="392" spans="1:5" ht="21" outlineLevel="1" x14ac:dyDescent="0.2">
      <c r="A392" s="12" t="s">
        <v>554</v>
      </c>
      <c r="B392" s="13" t="s">
        <v>555</v>
      </c>
      <c r="C392" s="14">
        <v>400000</v>
      </c>
      <c r="D392" s="14">
        <v>7142.86</v>
      </c>
      <c r="E392" s="15">
        <f t="shared" ref="E392" si="84">D392/C392</f>
        <v>1.7857149999999999E-2</v>
      </c>
    </row>
    <row r="393" spans="1:5" outlineLevel="7" x14ac:dyDescent="0.2">
      <c r="A393" s="16" t="s">
        <v>556</v>
      </c>
      <c r="B393" s="17" t="s">
        <v>557</v>
      </c>
      <c r="C393" s="18">
        <v>400000</v>
      </c>
      <c r="D393" s="18">
        <v>7142.86</v>
      </c>
      <c r="E393" s="18">
        <v>7142.86</v>
      </c>
    </row>
    <row r="394" spans="1:5" ht="52.5" x14ac:dyDescent="0.2">
      <c r="A394" s="35" t="s">
        <v>558</v>
      </c>
      <c r="B394" s="36" t="s">
        <v>559</v>
      </c>
      <c r="C394" s="37">
        <v>1888830</v>
      </c>
      <c r="D394" s="37">
        <v>239886.61</v>
      </c>
      <c r="E394" s="38">
        <f t="shared" ref="E394:E399" si="85">D394/C394</f>
        <v>0.12700275302700612</v>
      </c>
    </row>
    <row r="395" spans="1:5" x14ac:dyDescent="0.2">
      <c r="A395" s="22"/>
      <c r="B395" s="23" t="s">
        <v>582</v>
      </c>
      <c r="C395" s="24"/>
      <c r="D395" s="24"/>
      <c r="E395" s="34"/>
    </row>
    <row r="396" spans="1:5" x14ac:dyDescent="0.2">
      <c r="A396" s="27"/>
      <c r="B396" s="28" t="s">
        <v>583</v>
      </c>
      <c r="C396" s="29"/>
      <c r="D396" s="29"/>
      <c r="E396" s="31"/>
    </row>
    <row r="397" spans="1:5" x14ac:dyDescent="0.2">
      <c r="A397" s="27"/>
      <c r="B397" s="28" t="s">
        <v>584</v>
      </c>
      <c r="C397" s="29"/>
      <c r="D397" s="29"/>
      <c r="E397" s="31"/>
    </row>
    <row r="398" spans="1:5" x14ac:dyDescent="0.2">
      <c r="A398" s="22"/>
      <c r="B398" s="23" t="s">
        <v>585</v>
      </c>
      <c r="C398" s="24">
        <f>C394-C396-C397</f>
        <v>1888830</v>
      </c>
      <c r="D398" s="24">
        <f>D394-D396-D397</f>
        <v>239886.61</v>
      </c>
      <c r="E398" s="32">
        <f>D398/C398</f>
        <v>0.12700275302700612</v>
      </c>
    </row>
    <row r="399" spans="1:5" ht="31.5" outlineLevel="1" x14ac:dyDescent="0.2">
      <c r="A399" s="12" t="s">
        <v>560</v>
      </c>
      <c r="B399" s="13" t="s">
        <v>561</v>
      </c>
      <c r="C399" s="14">
        <v>403850</v>
      </c>
      <c r="D399" s="14">
        <v>169411.61</v>
      </c>
      <c r="E399" s="15">
        <f t="shared" si="85"/>
        <v>0.41949142008171347</v>
      </c>
    </row>
    <row r="400" spans="1:5" ht="33.75" outlineLevel="7" x14ac:dyDescent="0.2">
      <c r="A400" s="16" t="s">
        <v>562</v>
      </c>
      <c r="B400" s="17" t="s">
        <v>563</v>
      </c>
      <c r="C400" s="18">
        <v>403850</v>
      </c>
      <c r="D400" s="18">
        <v>169411.61</v>
      </c>
      <c r="E400" s="19">
        <f>D400/C400</f>
        <v>0.41949142008171347</v>
      </c>
    </row>
    <row r="401" spans="1:5" ht="21" outlineLevel="1" x14ac:dyDescent="0.2">
      <c r="A401" s="12" t="s">
        <v>564</v>
      </c>
      <c r="B401" s="13" t="s">
        <v>565</v>
      </c>
      <c r="C401" s="14">
        <v>550000</v>
      </c>
      <c r="D401" s="14">
        <v>0</v>
      </c>
      <c r="E401" s="15">
        <f t="shared" ref="E401" si="86">D401/C401</f>
        <v>0</v>
      </c>
    </row>
    <row r="402" spans="1:5" ht="45" outlineLevel="7" x14ac:dyDescent="0.2">
      <c r="A402" s="16" t="s">
        <v>566</v>
      </c>
      <c r="B402" s="17" t="s">
        <v>567</v>
      </c>
      <c r="C402" s="18">
        <v>550000</v>
      </c>
      <c r="D402" s="18">
        <v>0</v>
      </c>
      <c r="E402" s="19">
        <f>D402/C402</f>
        <v>0</v>
      </c>
    </row>
    <row r="403" spans="1:5" ht="21" outlineLevel="1" x14ac:dyDescent="0.2">
      <c r="A403" s="12" t="s">
        <v>568</v>
      </c>
      <c r="B403" s="13" t="s">
        <v>569</v>
      </c>
      <c r="C403" s="14">
        <v>5100</v>
      </c>
      <c r="D403" s="14">
        <v>1275</v>
      </c>
      <c r="E403" s="15">
        <f t="shared" ref="E403" si="87">D403/C403</f>
        <v>0.25</v>
      </c>
    </row>
    <row r="404" spans="1:5" outlineLevel="7" x14ac:dyDescent="0.2">
      <c r="A404" s="16" t="s">
        <v>570</v>
      </c>
      <c r="B404" s="17" t="s">
        <v>571</v>
      </c>
      <c r="C404" s="18">
        <v>5100</v>
      </c>
      <c r="D404" s="18">
        <v>1275</v>
      </c>
      <c r="E404" s="19">
        <f>D404/C404</f>
        <v>0.25</v>
      </c>
    </row>
    <row r="405" spans="1:5" ht="31.5" outlineLevel="1" x14ac:dyDescent="0.2">
      <c r="A405" s="12" t="s">
        <v>572</v>
      </c>
      <c r="B405" s="13" t="s">
        <v>573</v>
      </c>
      <c r="C405" s="14">
        <v>929880</v>
      </c>
      <c r="D405" s="14">
        <v>69200</v>
      </c>
      <c r="E405" s="15">
        <f t="shared" ref="E405" si="88">D405/C405</f>
        <v>7.4418204499505314E-2</v>
      </c>
    </row>
    <row r="406" spans="1:5" ht="22.5" outlineLevel="7" x14ac:dyDescent="0.2">
      <c r="A406" s="16" t="s">
        <v>574</v>
      </c>
      <c r="B406" s="17" t="s">
        <v>575</v>
      </c>
      <c r="C406" s="18">
        <v>929880</v>
      </c>
      <c r="D406" s="18">
        <v>69200</v>
      </c>
      <c r="E406" s="19">
        <f>D406/C406</f>
        <v>7.4418204499505314E-2</v>
      </c>
    </row>
    <row r="407" spans="1:5" ht="12.75" customHeight="1" x14ac:dyDescent="0.2">
      <c r="A407" s="39" t="s">
        <v>1</v>
      </c>
      <c r="B407" s="40"/>
      <c r="C407" s="41">
        <v>2893477954.0900002</v>
      </c>
      <c r="D407" s="41">
        <v>564003076.66999996</v>
      </c>
      <c r="E407" s="42">
        <f>D407/C407</f>
        <v>0.19492219592437818</v>
      </c>
    </row>
  </sheetData>
  <mergeCells count="2"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rep:2.50.0.96</dc:description>
  <cp:lastModifiedBy>shepelevich_ga</cp:lastModifiedBy>
  <dcterms:created xsi:type="dcterms:W3CDTF">2020-04-07T14:20:33Z</dcterms:created>
  <dcterms:modified xsi:type="dcterms:W3CDTF">2020-08-12T11:58:24Z</dcterms:modified>
</cp:coreProperties>
</file>