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pelevich_ga\Desktop\"/>
    </mc:Choice>
  </mc:AlternateContent>
  <bookViews>
    <workbookView xWindow="360" yWindow="450" windowWidth="14940" windowHeight="897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Бюджет!$J$413</definedName>
    <definedName name="SIGN" localSheetId="0">Бюджет!$A$13:$H$13</definedName>
  </definedNames>
  <calcPr calcId="162913"/>
</workbook>
</file>

<file path=xl/calcChain.xml><?xml version="1.0" encoding="utf-8"?>
<calcChain xmlns="http://schemas.openxmlformats.org/spreadsheetml/2006/main">
  <c r="D400" i="1" l="1"/>
  <c r="C400" i="1"/>
  <c r="D389" i="1"/>
  <c r="D388" i="1"/>
  <c r="C388" i="1"/>
  <c r="C389" i="1" s="1"/>
  <c r="D382" i="1"/>
  <c r="E382" i="1" s="1"/>
  <c r="C382" i="1"/>
  <c r="D374" i="1"/>
  <c r="C374" i="1"/>
  <c r="D367" i="1"/>
  <c r="E367" i="1" s="1"/>
  <c r="C367" i="1"/>
  <c r="D353" i="1"/>
  <c r="C353" i="1"/>
  <c r="E352" i="1"/>
  <c r="D328" i="1"/>
  <c r="C328" i="1"/>
  <c r="E327" i="1"/>
  <c r="D321" i="1"/>
  <c r="C321" i="1"/>
  <c r="D304" i="1"/>
  <c r="C304" i="1"/>
  <c r="E303" i="1"/>
  <c r="D287" i="1"/>
  <c r="C287" i="1"/>
  <c r="D276" i="1"/>
  <c r="C276" i="1"/>
  <c r="D265" i="1"/>
  <c r="C265" i="1"/>
  <c r="D238" i="1"/>
  <c r="E238" i="1" s="1"/>
  <c r="C239" i="1"/>
  <c r="D225" i="1"/>
  <c r="C225" i="1"/>
  <c r="E224" i="1"/>
  <c r="D208" i="1"/>
  <c r="C208" i="1"/>
  <c r="E207" i="1"/>
  <c r="D186" i="1"/>
  <c r="C186" i="1"/>
  <c r="D185" i="1"/>
  <c r="E185" i="1" s="1"/>
  <c r="D164" i="1"/>
  <c r="C164" i="1"/>
  <c r="D163" i="1"/>
  <c r="D144" i="1"/>
  <c r="D145" i="1" s="1"/>
  <c r="D143" i="1"/>
  <c r="C144" i="1"/>
  <c r="C143" i="1"/>
  <c r="C145" i="1" s="1"/>
  <c r="D132" i="1"/>
  <c r="C132" i="1"/>
  <c r="E131" i="1"/>
  <c r="D117" i="1"/>
  <c r="C117" i="1"/>
  <c r="E116" i="1"/>
  <c r="D101" i="1"/>
  <c r="C101" i="1"/>
  <c r="C102" i="1" s="1"/>
  <c r="D87" i="1"/>
  <c r="D88" i="1"/>
  <c r="C88" i="1"/>
  <c r="E87" i="1"/>
  <c r="E88" i="1" s="1"/>
  <c r="C87" i="1"/>
  <c r="E86" i="1"/>
  <c r="D69" i="1"/>
  <c r="E69" i="1" s="1"/>
  <c r="D70" i="1"/>
  <c r="C69" i="1"/>
  <c r="C70" i="1" s="1"/>
  <c r="D50" i="1"/>
  <c r="D51" i="1"/>
  <c r="C50" i="1"/>
  <c r="C51" i="1" s="1"/>
  <c r="E49" i="1"/>
  <c r="D29" i="1"/>
  <c r="D30" i="1" s="1"/>
  <c r="C29" i="1"/>
  <c r="C30" i="1" s="1"/>
  <c r="E28" i="1"/>
  <c r="D10" i="1"/>
  <c r="D11" i="1"/>
  <c r="C11" i="1"/>
  <c r="E10" i="1"/>
  <c r="C10" i="1"/>
  <c r="C9" i="1"/>
  <c r="E9" i="1" s="1"/>
  <c r="E30" i="1" l="1"/>
  <c r="E51" i="1"/>
  <c r="E117" i="1"/>
  <c r="E164" i="1"/>
  <c r="E276" i="1"/>
  <c r="E265" i="1"/>
  <c r="E287" i="1"/>
  <c r="E70" i="1"/>
  <c r="E389" i="1"/>
  <c r="E101" i="1"/>
  <c r="D239" i="1"/>
  <c r="E239" i="1" s="1"/>
  <c r="E11" i="1"/>
  <c r="D102" i="1"/>
  <c r="E102" i="1" s="1"/>
  <c r="E304" i="1"/>
  <c r="E374" i="1"/>
  <c r="E388" i="1"/>
  <c r="E400" i="1"/>
  <c r="E353" i="1"/>
  <c r="E328" i="1"/>
  <c r="E321" i="1"/>
  <c r="E225" i="1"/>
  <c r="E208" i="1"/>
  <c r="E186" i="1"/>
  <c r="E144" i="1"/>
  <c r="E132" i="1"/>
  <c r="E50" i="1"/>
  <c r="E29" i="1"/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9" i="1"/>
  <c r="E90" i="1"/>
  <c r="E91" i="1"/>
  <c r="E92" i="1"/>
  <c r="E93" i="1"/>
  <c r="E94" i="1"/>
  <c r="E95" i="1"/>
  <c r="E96" i="1"/>
  <c r="E97" i="1"/>
  <c r="E98" i="1"/>
  <c r="E103" i="1"/>
  <c r="E104" i="1"/>
  <c r="E105" i="1"/>
  <c r="E106" i="1"/>
  <c r="E107" i="1"/>
  <c r="E108" i="1"/>
  <c r="E109" i="1"/>
  <c r="E110" i="1"/>
  <c r="E111" i="1"/>
  <c r="E112" i="1"/>
  <c r="E113" i="1"/>
  <c r="E118" i="1"/>
  <c r="E119" i="1"/>
  <c r="E120" i="1"/>
  <c r="E121" i="1"/>
  <c r="E122" i="1"/>
  <c r="E123" i="1"/>
  <c r="E124" i="1"/>
  <c r="E125" i="1"/>
  <c r="E126" i="1"/>
  <c r="E127" i="1"/>
  <c r="E128" i="1"/>
  <c r="E133" i="1"/>
  <c r="E134" i="1"/>
  <c r="E135" i="1"/>
  <c r="E136" i="1"/>
  <c r="E137" i="1"/>
  <c r="E138" i="1"/>
  <c r="E139" i="1"/>
  <c r="E140" i="1"/>
  <c r="E141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6" i="1"/>
  <c r="E227" i="1"/>
  <c r="E228" i="1"/>
  <c r="E229" i="1"/>
  <c r="E230" i="1"/>
  <c r="E231" i="1"/>
  <c r="E232" i="1"/>
  <c r="E233" i="1"/>
  <c r="E234" i="1"/>
  <c r="E235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6" i="1"/>
  <c r="E267" i="1"/>
  <c r="E268" i="1"/>
  <c r="E269" i="1"/>
  <c r="E270" i="1"/>
  <c r="E271" i="1"/>
  <c r="E272" i="1"/>
  <c r="E277" i="1"/>
  <c r="E278" i="1"/>
  <c r="E279" i="1"/>
  <c r="E280" i="1"/>
  <c r="E281" i="1"/>
  <c r="E282" i="1"/>
  <c r="E283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22" i="1"/>
  <c r="E323" i="1"/>
  <c r="E324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4" i="1"/>
  <c r="E355" i="1"/>
  <c r="E356" i="1"/>
  <c r="E357" i="1"/>
  <c r="E358" i="1"/>
  <c r="E359" i="1"/>
  <c r="E360" i="1"/>
  <c r="E361" i="1"/>
  <c r="E362" i="1"/>
  <c r="E363" i="1"/>
  <c r="E368" i="1"/>
  <c r="E369" i="1"/>
  <c r="E370" i="1"/>
  <c r="E375" i="1"/>
  <c r="E376" i="1"/>
  <c r="E377" i="1"/>
  <c r="E378" i="1"/>
  <c r="E383" i="1"/>
  <c r="E384" i="1"/>
  <c r="E385" i="1"/>
  <c r="E390" i="1"/>
  <c r="E391" i="1"/>
  <c r="E392" i="1"/>
  <c r="E393" i="1"/>
  <c r="E394" i="1"/>
  <c r="E395" i="1"/>
  <c r="E396" i="1"/>
  <c r="E401" i="1"/>
  <c r="E402" i="1"/>
  <c r="E403" i="1"/>
  <c r="E404" i="1"/>
  <c r="E405" i="1"/>
  <c r="E406" i="1"/>
  <c r="E407" i="1"/>
  <c r="E408" i="1"/>
  <c r="E409" i="1"/>
  <c r="E13" i="1"/>
  <c r="E12" i="1"/>
  <c r="E7" i="1"/>
  <c r="E6" i="1"/>
</calcChain>
</file>

<file path=xl/sharedStrings.xml><?xml version="1.0" encoding="utf-8"?>
<sst xmlns="http://schemas.openxmlformats.org/spreadsheetml/2006/main" count="710" uniqueCount="593">
  <si>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</si>
  <si>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</si>
  <si>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</si>
  <si>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</si>
  <si>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</si>
  <si>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</si>
  <si>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</si>
  <si>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</si>
  <si>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</si>
  <si>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</si>
  <si>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</si>
  <si>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</si>
  <si>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5210111790</t>
  </si>
  <si>
    <t>Проведение независимой оценки качества условий образовательной деятельности в дошкольных учреждениях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</si>
  <si>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</si>
  <si>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</si>
  <si>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</si>
  <si>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</si>
  <si>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</si>
  <si>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</si>
  <si>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</si>
  <si>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</si>
  <si>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</si>
  <si>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</si>
  <si>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</si>
  <si>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</si>
  <si>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</si>
  <si>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</si>
  <si>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</si>
  <si>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</si>
  <si>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5210500000</t>
  </si>
  <si>
    <t>Основное мероприятие "Мероприятия по приспособлению объектов для доступа инвалидов и маломобильных групп населения"</t>
  </si>
  <si>
    <t>52105R0270</t>
  </si>
  <si>
    <t>Мероприятия государственной программы Российской Федерации "Доступная среда"</t>
  </si>
  <si>
    <t>Мероприятия по формированию доступной среды жизнедеятельности для инвалидов в Ленинградской области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</si>
  <si>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</si>
  <si>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</si>
  <si>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</si>
  <si>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</si>
  <si>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</si>
  <si>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</si>
  <si>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</si>
  <si>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</si>
  <si>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5220112230</t>
  </si>
  <si>
    <t>Проведение независимой оценки качества условий образовательной деятельности в общеобразовательных учреждениях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</si>
  <si>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</si>
  <si>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</si>
  <si>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</si>
  <si>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</si>
  <si>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52202S4450</t>
  </si>
  <si>
    <t>Строительство, реконструкция, приобретение и пристрой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</si>
  <si>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</si>
  <si>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</si>
  <si>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</si>
  <si>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</si>
  <si>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</si>
  <si>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</si>
  <si>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</si>
  <si>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</si>
  <si>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5220312560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</si>
  <si>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</si>
  <si>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52203S0519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</si>
  <si>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</si>
  <si>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522E100000</t>
  </si>
  <si>
    <t>Федеральный проект "Современная школа"</t>
  </si>
  <si>
    <t>522E151690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</si>
  <si>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</si>
  <si>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</si>
  <si>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</si>
  <si>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</si>
  <si>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</si>
  <si>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</si>
  <si>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</si>
  <si>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5230112360</t>
  </si>
  <si>
    <t>Проведение независимой оценки качества условий образовательной деятельности в учреждениях дополнительного образования</t>
  </si>
  <si>
    <t>5230112550</t>
  </si>
  <si>
    <t>Обеспечение функционирования модели персонифицированного финансирования дополнительного образования детей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</si>
  <si>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</si>
  <si>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</si>
  <si>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</si>
  <si>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</si>
  <si>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52302S0574</t>
  </si>
  <si>
    <t>Укрепление материально-технической базы организаций дополнительного образования (организация деятельности по апробации инновационной программы развития дополнительного образования детей)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</si>
  <si>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</si>
  <si>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</si>
  <si>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</si>
  <si>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</si>
  <si>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</si>
  <si>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</si>
  <si>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52304S0190</t>
  </si>
  <si>
    <t>Организация работы школьных лесничеств</t>
  </si>
  <si>
    <t>523E200000</t>
  </si>
  <si>
    <t>Федеральный проект "Успех каждого ребенка"</t>
  </si>
  <si>
    <t>523E254910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</si>
  <si>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</si>
  <si>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</si>
  <si>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</si>
  <si>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</si>
  <si>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</si>
  <si>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</si>
  <si>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</si>
  <si>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</si>
  <si>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</si>
  <si>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</si>
  <si>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</si>
  <si>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5240211130</t>
  </si>
  <si>
    <t>Профессиональная переподготовка специалистов образовательных организаций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</si>
  <si>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</si>
  <si>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</si>
  <si>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</si>
  <si>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</si>
  <si>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</si>
  <si>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</si>
  <si>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</si>
  <si>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</si>
  <si>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5240211980</t>
  </si>
  <si>
    <t>Проведение обязательного психиатрического освидетельствования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</si>
  <si>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</si>
  <si>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</si>
  <si>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</si>
  <si>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</si>
  <si>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</si>
  <si>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</si>
  <si>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</si>
  <si>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</si>
  <si>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</si>
  <si>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</si>
  <si>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</si>
  <si>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</si>
  <si>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</si>
  <si>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</si>
  <si>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</si>
  <si>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52501S4702</t>
  </si>
  <si>
    <t>Организация электронного и дистанционного обучения детей-инвалидов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</si>
  <si>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</si>
  <si>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</si>
  <si>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52501S4708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</si>
  <si>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</si>
  <si>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525E400000</t>
  </si>
  <si>
    <t>Федеральный проект "Цифровая образовательная среда"</t>
  </si>
  <si>
    <t>525E452100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</si>
  <si>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</si>
  <si>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</si>
  <si>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</si>
  <si>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</si>
  <si>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</si>
  <si>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</si>
  <si>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</si>
  <si>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</si>
  <si>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</si>
  <si>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</si>
  <si>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</si>
  <si>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</si>
  <si>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занятости детей, подростков и молодежи"</t>
  </si>
  <si>
    <t>5260212290</t>
  </si>
  <si>
    <t>Организация отдыха детей и подростков</t>
  </si>
  <si>
    <t>52602S0605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</si>
  <si>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</si>
  <si>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52602S4417</t>
  </si>
  <si>
    <t>Организация отдыха детей, находящихся в трудной жизненной ситуации, в каникулярное время (проведение мероприятий по оздоровительной кампании детей, находящихся в трудной жизненной ситуации)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</si>
  <si>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</si>
  <si>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</si>
  <si>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</si>
  <si>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</si>
  <si>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</si>
  <si>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</si>
  <si>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</si>
  <si>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</si>
  <si>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5270112140</t>
  </si>
  <si>
    <t>Обеспечение антитеррористической защищенности объектов (территорий)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</si>
  <si>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</si>
  <si>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</si>
  <si>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</si>
  <si>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</si>
  <si>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</si>
  <si>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</si>
  <si>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</si>
  <si>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</si>
  <si>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</si>
  <si>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</si>
  <si>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52701S0513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</si>
  <si>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</si>
  <si>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</si>
  <si>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</si>
  <si>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</si>
  <si>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</si>
  <si>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</si>
  <si>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</si>
  <si>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</si>
  <si>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</si>
  <si>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5280112320</t>
  </si>
  <si>
    <t>Укрепление материально-технической базы учреждений общего образования</t>
  </si>
  <si>
    <t>5280112350</t>
  </si>
  <si>
    <t>Выполнение мероприятий на устранение аварийных ситуаций в муниципальных образовательных организациях</t>
  </si>
  <si>
    <t>52801S0491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</si>
  <si>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</si>
  <si>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</si>
  <si>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</si>
  <si>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</si>
  <si>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</si>
  <si>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52801S4840</t>
  </si>
  <si>
    <t>Поддержка развития общественной инфраструктуры муниципального значения</t>
  </si>
  <si>
    <t>52801S4890</t>
  </si>
  <si>
    <t>Проведение капитального ремонта спортивных площадок (стадионов) общеобразовательных организаций</t>
  </si>
  <si>
    <t>5290000000</t>
  </si>
  <si>
    <t>Подпрограмма "Осуществление мер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 в Кировском муниципальном районе Ленинградской области"</t>
  </si>
  <si>
    <t>5290100000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</si>
  <si>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</si>
  <si>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5290152600</t>
  </si>
  <si>
    <t>Выплата единовременного пособия при всех формах устройства детей, лишенных родительского попечения, в семью</t>
  </si>
  <si>
    <t>5290171430</t>
  </si>
  <si>
    <t>Организация выплаты вознаграждения, причитающегося приемным родителям</t>
  </si>
  <si>
    <t>5290171450</t>
  </si>
  <si>
    <t>Подготовка граждан, желающих принять на воспитание в свою семью ребенка, оставшегося без попечения родителей</t>
  </si>
  <si>
    <t>5290171460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</si>
  <si>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</si>
  <si>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5290171470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</si>
  <si>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</si>
  <si>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5290171480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</si>
  <si>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</si>
  <si>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5290171490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</si>
  <si>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</si>
  <si>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5290171500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</si>
  <si>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</si>
  <si>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5290171720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</si>
  <si>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</si>
  <si>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5290200000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</si>
  <si>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</si>
  <si>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5290270820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</si>
  <si>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</si>
  <si>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52902R0820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</si>
  <si>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</si>
  <si>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</si>
  <si>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</si>
  <si>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</si>
  <si>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</si>
  <si>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</si>
  <si>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</si>
  <si>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5410106530</t>
  </si>
  <si>
    <t>Субсидии на возмещение затрат, связанных с проведением спортивных соревнований по плаванию</t>
  </si>
  <si>
    <t>5410106540</t>
  </si>
  <si>
    <t>Возмещение затрат с целью погашения кредиторской задолженности и восстановления платежеспособности предприятиям спорта</t>
  </si>
  <si>
    <t>5410106550</t>
  </si>
  <si>
    <t>Субсидии предприятиям спорта на возмещение затрат, возникших в результате распространения коронавирусной инфекции</t>
  </si>
  <si>
    <t>5410111050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</si>
  <si>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</si>
  <si>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</si>
  <si>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</si>
  <si>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</si>
  <si>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</si>
  <si>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</si>
  <si>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</si>
  <si>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</si>
  <si>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</si>
  <si>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</si>
  <si>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</si>
  <si>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</si>
  <si>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</si>
  <si>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</si>
  <si>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Организация и проведение соревнований и спортивно массовых мероприятий для инвалидов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</si>
  <si>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</si>
  <si>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</si>
  <si>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</si>
  <si>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</si>
  <si>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5410700000</t>
  </si>
  <si>
    <t>Основное мероприятие "Реализация комплекса мер по поддержке учреждений, осуществляющих спортивную подготовку в Кировском районе Ленинградской области"</t>
  </si>
  <si>
    <t>5410700250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</si>
  <si>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</si>
  <si>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</si>
  <si>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</si>
  <si>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</si>
  <si>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</si>
  <si>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</si>
  <si>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54201S4340</t>
  </si>
  <si>
    <t>Реализация комплекса мер по сохранению исторической памяти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</si>
  <si>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</si>
  <si>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</si>
  <si>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</si>
  <si>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</si>
  <si>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</si>
  <si>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</si>
  <si>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</si>
  <si>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</si>
  <si>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</si>
  <si>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</si>
  <si>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</si>
  <si>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</si>
  <si>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</si>
  <si>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</si>
  <si>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</si>
  <si>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</si>
  <si>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</si>
  <si>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</si>
  <si>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отдыха, занятости подростков и молодежи в летний период</t>
  </si>
  <si>
    <t>5420700000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</si>
  <si>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</si>
  <si>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5420712370</t>
  </si>
  <si>
    <t>Материально-техническое обеспечение молодежных коворкинг-центров</t>
  </si>
  <si>
    <t>54207S4820</t>
  </si>
  <si>
    <t>5500000000</t>
  </si>
  <si>
    <t>Муниципальная программа "Развитие культуры Кировского района Ленинградской области"</t>
  </si>
  <si>
    <t>5510000000</t>
  </si>
  <si>
    <t>Подпрограмма "Развитие библиотечного дела"</t>
  </si>
  <si>
    <t>5510100000</t>
  </si>
  <si>
    <t>Основное мероприятие "Обеспечение деятельности МКУК "ЦМБ"</t>
  </si>
  <si>
    <t>5510100240</t>
  </si>
  <si>
    <t>5510200000</t>
  </si>
  <si>
    <t>Основное мероприятие "Обновление и комплектование библиотечных фондов, обеспечение их сохранности"</t>
  </si>
  <si>
    <t>55102S5195</t>
  </si>
  <si>
    <t>Государственная поддержка отрасли культуры (Комплектование книжных фондов государственных и муниципальных библиотек )</t>
  </si>
  <si>
    <t>5510300000</t>
  </si>
  <si>
    <t>Основное мероприятие "Наращивание компьютерного парка, создание новых информационных ресурсов"</t>
  </si>
  <si>
    <t>5510311120</t>
  </si>
  <si>
    <t>Наращивание компьютерного парка, создание новых информационных ресурсов и услуг для населения</t>
  </si>
  <si>
    <t>5510400000</t>
  </si>
  <si>
    <t>Основное мероприятие "Развитие и сохранение кадрового потенциала учреждений культуры"</t>
  </si>
  <si>
    <t>55104S0360</t>
  </si>
  <si>
    <t>Обеспечение стимулирующих выплат работникам муниципальных учреждений культуры Ленинградской области</t>
  </si>
  <si>
    <t>5510500000</t>
  </si>
  <si>
    <t>55105S0930</t>
  </si>
  <si>
    <t>5510600000</t>
  </si>
  <si>
    <t>Основное мероприятие "Развитие инфраструктуры культуры"</t>
  </si>
  <si>
    <t>55106S4840</t>
  </si>
  <si>
    <t>5520000000</t>
  </si>
  <si>
    <t>Подпрограмма "Развитие дополнительного образования в области искусств"</t>
  </si>
  <si>
    <t>5520100000</t>
  </si>
  <si>
    <t>Основное мероприятие "Предоставление муниципальным бюджетным учреждениям субсидий"</t>
  </si>
  <si>
    <t>5520100250</t>
  </si>
  <si>
    <t>Предоставление муниципальным бюджетным учреждениям субсидий</t>
  </si>
  <si>
    <t>5520200000</t>
  </si>
  <si>
    <t>Основное мероприятие "Оснащение учреждений музыкальными инструментами, техническими средствами, оборудованием и мебелью в соответствии с современными требованиями и нормами ФГТ"</t>
  </si>
  <si>
    <t>55202S5193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</si>
  <si>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</si>
  <si>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5520300000</t>
  </si>
  <si>
    <t>Основное мероприятие "Проведение периодического медицинского осмотра работников МБУДО"</t>
  </si>
  <si>
    <t>5520311960</t>
  </si>
  <si>
    <t>Проведение периодического медицинского осмотра работников МБУДО</t>
  </si>
  <si>
    <t>5520400000</t>
  </si>
  <si>
    <t>Основное мероприятие "Развитие инфраструктуры дополнительного образования"</t>
  </si>
  <si>
    <t>5520495030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</si>
  <si>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</si>
  <si>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55204S4840</t>
  </si>
  <si>
    <t>5530000000</t>
  </si>
  <si>
    <t>Подпрограмма "Социокультурная деятельность"</t>
  </si>
  <si>
    <t>5530100000</t>
  </si>
  <si>
    <t>Основное мероприятие "Проведение мероприятий в сфере культуры по военно-патриотическому воспитанию"</t>
  </si>
  <si>
    <t>5530111160</t>
  </si>
  <si>
    <t>Проведение мероприятий в сфере культуры по военно-патриотическому воспитанию</t>
  </si>
  <si>
    <t>5530200000</t>
  </si>
  <si>
    <t>Основное мероприятие "Проведение конкурсов исполнительского мастерства и художественных выставок, участие учреждений дополнительного образования в конкурсах различного масштаба"</t>
  </si>
  <si>
    <t>5530211170</t>
  </si>
  <si>
    <t>Организация и проведение конкурсов и выставок, участие в конкурсах разного масштаба</t>
  </si>
  <si>
    <t>5530300000</t>
  </si>
  <si>
    <t>Основное мероприятие "Организация и реализация информационно-образовательных мероприятий и просветительских библиотек"</t>
  </si>
  <si>
    <t>5530311150</t>
  </si>
  <si>
    <t>Организация и проведение информационно-образовательных и просветительских мероприятий библиотек</t>
  </si>
  <si>
    <t>5530400000</t>
  </si>
  <si>
    <t>Основное мероприятие "Поддержка и развитие коллективов самодеятельного народного творчества"</t>
  </si>
  <si>
    <t>5530410770</t>
  </si>
  <si>
    <t>Поддержка и развитие самодеятельного народного творчества</t>
  </si>
  <si>
    <t>55304S5194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</si>
  <si>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</si>
  <si>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5530500000</t>
  </si>
  <si>
    <t>Основное мероприятие "Реализация социально-культурных проектов на территории Кировского района"</t>
  </si>
  <si>
    <t>5530511110</t>
  </si>
  <si>
    <t>Реализация социально-культурных проектов на территории Кировского района</t>
  </si>
  <si>
    <t>55305S5192</t>
  </si>
  <si>
    <t>Государственная поддержка отрасли культуры (Реализация социально-культурных проектов МО ЛО)</t>
  </si>
  <si>
    <t>5530600000</t>
  </si>
  <si>
    <t>Основное мероприятие "Организация и проведение мероприятий, посвященных государственным праздникам, знаменательным и памятным датам"</t>
  </si>
  <si>
    <t>5530611070</t>
  </si>
  <si>
    <t>Организация и проведение мероприятий, посвященных государственным праздникам, знаменательным и памятным датам</t>
  </si>
  <si>
    <t>5530700000</t>
  </si>
  <si>
    <t>Основное мероприятие "Поддержка социально ориентированных некоммерческих общественных организаций"</t>
  </si>
  <si>
    <t>5530706690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</si>
  <si>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</si>
  <si>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5530772060</t>
  </si>
  <si>
    <t>5530900000</t>
  </si>
  <si>
    <t>Основное мероприятие "Участие делегации Кировского района в мероприятиях Ленинградской области"</t>
  </si>
  <si>
    <t>5530910970</t>
  </si>
  <si>
    <t>Участие делегации Кировского района в мероприятиях Ленинградской области</t>
  </si>
  <si>
    <t>5531000000</t>
  </si>
  <si>
    <t>Основное мероприятие "Поддержка средств массовой информации"</t>
  </si>
  <si>
    <t>5531006200</t>
  </si>
  <si>
    <t>Финансовое обеспечение затрат в связи с производством периодических печатных изданий</t>
  </si>
  <si>
    <t>5540000000</t>
  </si>
  <si>
    <t>Подпрограмма "Безопасность библиотек и учреждений дополнительного образования в области искусств"</t>
  </si>
  <si>
    <t>5540100000</t>
  </si>
  <si>
    <t>Основное мероприятие "Обслуживание охранно-пожарной сигнализации и вывода ее на пульт территориальных пожарных частей"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</si>
  <si>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</si>
  <si>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</si>
  <si>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</si>
  <si>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</si>
  <si>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5540112340</t>
  </si>
  <si>
    <t>5540300000</t>
  </si>
  <si>
    <t>Основное мероприятие "Приобретение средств защиты и проведение работ по комплексной безопасности подведомственных учреждений"</t>
  </si>
  <si>
    <t>5540312280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</si>
  <si>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</si>
  <si>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</si>
  <si>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реализации муниципальной программы"</t>
  </si>
  <si>
    <t>5550100000</t>
  </si>
  <si>
    <t>Основное мероприятие "Оплата труда работников Управления культуры"</t>
  </si>
  <si>
    <t>5550100210</t>
  </si>
  <si>
    <t>Расходы на выплаты по оплате труда работников органов местного самоуправления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</si>
  <si>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</si>
  <si>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</si>
  <si>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</si>
  <si>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</si>
  <si>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5550200000</t>
  </si>
  <si>
    <t>Основное мероприятие "Обеспечение функций Управления культуры"</t>
  </si>
  <si>
    <t>5550200230</t>
  </si>
  <si>
    <t>Расходы на обеспечение функций органов местного самоуправления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</si>
  <si>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</si>
  <si>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</si>
  <si>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</si>
  <si>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</si>
  <si>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</si>
  <si>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</si>
  <si>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</si>
  <si>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</si>
  <si>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</si>
  <si>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</si>
  <si>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</si>
  <si>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</si>
  <si>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</si>
  <si>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</si>
  <si>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</si>
  <si>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</si>
  <si>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</si>
  <si>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</si>
  <si>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5701300000</t>
  </si>
  <si>
    <t>Основное мероприятие "Замена светильников"</t>
  </si>
  <si>
    <t>5701312570</t>
  </si>
  <si>
    <t>Мероприятия по замене светильников в муниципальных образовательных учреждениях</t>
  </si>
  <si>
    <t>5701700000</t>
  </si>
  <si>
    <t>Основное мероприятие "Замена электрических автоматов"</t>
  </si>
  <si>
    <t>5701712620</t>
  </si>
  <si>
    <t>Замена электрических автоматов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</si>
  <si>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</si>
  <si>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</si>
  <si>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</si>
  <si>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</si>
  <si>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58001S4260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</si>
  <si>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</si>
  <si>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</si>
  <si>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малого и среднего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</si>
  <si>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</si>
  <si>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</si>
  <si>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</si>
  <si>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</si>
  <si>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</si>
  <si>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</si>
  <si>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</si>
  <si>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</si>
  <si>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</si>
  <si>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</si>
  <si>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</si>
  <si>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</si>
  <si>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</si>
  <si>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</si>
  <si>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</si>
  <si>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</si>
  <si>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58002S4490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</si>
  <si>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</si>
  <si>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5R00000000</t>
  </si>
  <si>
    <t>Муниципальная программа "Развитие рынка наружной рекламы в Кировском муниципальном районе Ленинградской области"</t>
  </si>
  <si>
    <t>5R00100000</t>
  </si>
  <si>
    <t>Основное мероприятие "Развитие рынка наружной рекламы в Кировском муниципальном районе Ленинградской области"</t>
  </si>
  <si>
    <t>5R00100250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</si>
  <si>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</si>
  <si>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</si>
  <si>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</si>
  <si>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</si>
  <si>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</si>
  <si>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</si>
  <si>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</si>
  <si>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</si>
  <si>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</si>
  <si>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</si>
  <si>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6100180110</t>
  </si>
  <si>
    <t>Строительство пристройки-тамбура для гардероба в здании МБУДО "Мгинская детская художественная школа" по адресу: п.Мга, пр.Красного Октября д.47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</si>
  <si>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</si>
  <si>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</si>
  <si>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6100180580</t>
  </si>
  <si>
    <t>Строительство локальных очистных сооружений МБОУ "ОСШ №3" г. Отрадное, проспект 1 Советский, д.18</t>
  </si>
  <si>
    <t>6100180630</t>
  </si>
  <si>
    <t>Реконструкция здания (в том числе проектирование) в целях размещения МФЦ в г.Кировске</t>
  </si>
  <si>
    <t>6100180970</t>
  </si>
  <si>
    <t>Разработка ПСД на строительство Центра поддержки малого бизнеса Кировского района по адресу: г.Кировск, ул.Красных сосен д.4</t>
  </si>
  <si>
    <t>61001S4051</t>
  </si>
  <si>
    <t>Реализация мероприятий по строительству и реконструкции спортивных объектов (Строительство физкультурно-оздоровительного комплекса с универсальным игровым залом по адресу: Ленинградская область, г. Кировск, ул. Советская, д.1)</t>
  </si>
  <si>
    <t>61001S4451</t>
  </si>
  <si>
    <t>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</si>
  <si>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61001S4731</t>
  </si>
  <si>
    <t>Капитальное строительство (реконструкция) объектов теплоэнергетики, включая проектно-изыскательские работы (Строительство газовой блочно-модульной котельной в п. Шум по адресу: Кировский район, ст. Войбокало, Школьный переулок)</t>
  </si>
  <si>
    <t>6100200000</t>
  </si>
  <si>
    <t>Основное мероприятие "Капитальный ремонт (ремонт) объектов муниципальной собственности"</t>
  </si>
  <si>
    <t>6100217100</t>
  </si>
  <si>
    <t>Мероприятия по капитальному ремонту (ремонту) прочих объектов</t>
  </si>
  <si>
    <t>6100217300</t>
  </si>
  <si>
    <t>Разработка концепции развития велосипедного движения в Кировском муниципальном районе Ленинградской области</t>
  </si>
  <si>
    <t>6100217850</t>
  </si>
  <si>
    <t>Мероприятия по разработке технических планов объекта</t>
  </si>
  <si>
    <t>6100217930</t>
  </si>
  <si>
    <t>Мероприятия по капитальному ремонту (ремонту) организаций физической культуры и массового спорта</t>
  </si>
  <si>
    <t>6100217940</t>
  </si>
  <si>
    <t>Мероприятия по капитальному ремонту (ремонту) дошкольных образовательных организаций</t>
  </si>
  <si>
    <t>6100217960</t>
  </si>
  <si>
    <t>Мероприятия по капитальному ремонту (ремонту) общеобразовательных организаций</t>
  </si>
  <si>
    <t>6100217970</t>
  </si>
  <si>
    <t>Мероприятия по капитальному ремонту (ремонту) организаций дополнительного образования</t>
  </si>
  <si>
    <t>6200000000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</si>
  <si>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</si>
  <si>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</si>
  <si>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</si>
  <si>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</si>
  <si>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</si>
  <si>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6200111030</t>
  </si>
  <si>
    <t>Мероприятия по содержанию автомобильных дорог</t>
  </si>
  <si>
    <t>6200111040</t>
  </si>
  <si>
    <t>Выполнение работ по формированию земельных участков, занятых автомобильными дорогами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</si>
  <si>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</si>
  <si>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</si>
  <si>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</si>
  <si>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Ремонт автомобильных дорог общего пользования местного значения</t>
  </si>
  <si>
    <t>6200200000</t>
  </si>
  <si>
    <t>Основное мероприятие "Формирование комплексных решений об организации дорожного движения на территории Кировского муниципального района"</t>
  </si>
  <si>
    <t>6200211050</t>
  </si>
  <si>
    <t>Разработка комплексной схемы организации дорожного движения (КСОДД) и проектов организации дорожного движения (ПОДД)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</si>
  <si>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</si>
  <si>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</si>
  <si>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</si>
  <si>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</si>
  <si>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</si>
  <si>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</si>
  <si>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</si>
  <si>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</si>
  <si>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</si>
  <si>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</si>
  <si>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</si>
  <si>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</si>
  <si>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</si>
  <si>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</si>
  <si>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6330171030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</si>
  <si>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</si>
  <si>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</si>
  <si>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</si>
  <si>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</si>
  <si>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</si>
  <si>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</si>
  <si>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</si>
  <si>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</si>
  <si>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</si>
  <si>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</si>
  <si>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из бюджета муниципального района"</t>
  </si>
  <si>
    <t>6500190050</t>
  </si>
  <si>
    <t>Дотации на выравнивание бюджетной обеспеченности поселений из бюджета муниципального района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</si>
  <si>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</si>
  <si>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</si>
  <si>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</si>
  <si>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</si>
  <si>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</si>
  <si>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</si>
  <si>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</si>
  <si>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</si>
  <si>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</si>
  <si>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</si>
  <si>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</si>
  <si>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</si>
  <si>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</si>
  <si>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</si>
  <si>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6600400000</t>
  </si>
  <si>
    <t>Основное мероприятие "Развитие муниципальной системы оповещения"</t>
  </si>
  <si>
    <t>6600495120</t>
  </si>
  <si>
    <t>Осуществление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</si>
  <si>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</si>
  <si>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</si>
  <si>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</si>
  <si>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</si>
  <si>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</si>
  <si>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</si>
  <si>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</si>
  <si>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</si>
  <si>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Наименование программы, подпрограммы, мероприятия</t>
  </si>
  <si>
    <t>Объем финансирования на 2020 год ( руб.)</t>
  </si>
  <si>
    <t>Исполнение( руб.)</t>
  </si>
  <si>
    <t>% исполнения</t>
  </si>
  <si>
    <t>Отчет о выполнении муниципальных программ Кировского муниципального района Ленинградской области</t>
  </si>
  <si>
    <t>за 1 полугодие 2020 года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</si>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</sst>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%"/>
  </numFmts>
  <fonts count="5" x14ac:knownFonts="1">
    <font>
      <sz val="10"/>
      <name val="Arial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/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10" fontId="4" fillId="2" borderId="3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0" fontId="3" fillId="0" borderId="4" xfId="0" applyNumberFormat="1" applyFont="1" applyBorder="1" applyAlignment="1" applyProtection="1">
      <alignment horizontal="right" vertical="center" wrapText="1"/>
    </xf>
    <xf numFmtId="10" fontId="3" fillId="0" borderId="7" xfId="0" applyNumberFormat="1" applyFont="1" applyBorder="1" applyAlignment="1" applyProtection="1">
      <alignment horizontal="right" vertical="center" wrapText="1"/>
    </xf>
    <xf numFmtId="10" fontId="3" fillId="0" borderId="8" xfId="0" applyNumberFormat="1" applyFont="1" applyBorder="1" applyAlignment="1" applyProtection="1">
      <alignment horizontal="right" vertical="center" wrapText="1"/>
    </xf>
    <xf numFmtId="10" fontId="3" fillId="0" borderId="5" xfId="0" applyNumberFormat="1" applyFont="1" applyBorder="1" applyAlignment="1" applyProtection="1">
      <alignment horizontal="right" vertical="center" wrapText="1"/>
    </xf>
    <xf numFmtId="10" fontId="4" fillId="0" borderId="4" xfId="0" applyNumberFormat="1" applyFont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165" fontId="4" fillId="0" borderId="3" xfId="0" applyNumberFormat="1" applyFont="1" applyBorder="1" applyAlignment="1" applyProtection="1">
      <alignment horizontal="left" vertical="center" wrapText="1"/>
    </xf>
    <xf numFmtId="4" fontId="3" fillId="0" borderId="7" xfId="0" applyNumberFormat="1" applyFont="1" applyBorder="1" applyAlignment="1" applyProtection="1">
      <alignment horizontal="right" vertical="center" wrapText="1"/>
    </xf>
    <xf numFmtId="4" fontId="3" fillId="0" borderId="8" xfId="0" applyNumberFormat="1" applyFont="1" applyBorder="1" applyAlignment="1" applyProtection="1">
      <alignment horizontal="righ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66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166" fontId="1" fillId="0" borderId="14" xfId="0" applyNumberFormat="1" applyFont="1" applyFill="1" applyBorder="1" applyAlignment="1">
      <alignment vertical="center"/>
    </xf>
    <xf numFmtId="166" fontId="1" fillId="0" borderId="15" xfId="0" applyNumberFormat="1" applyFont="1" applyFill="1" applyBorder="1" applyAlignment="1">
      <alignment vertical="center"/>
    </xf>
    <xf numFmtId="166" fontId="1" fillId="0" borderId="16" xfId="0" applyNumberFormat="1" applyFont="1" applyFill="1" applyBorder="1" applyAlignment="1">
      <alignment vertical="center"/>
    </xf>
    <xf numFmtId="166" fontId="1" fillId="0" borderId="17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left" vertical="center" wrapText="1"/>
    </xf>
    <xf numFmtId="4" fontId="4" fillId="3" borderId="3" xfId="0" applyNumberFormat="1" applyFont="1" applyFill="1" applyBorder="1" applyAlignment="1" applyProtection="1">
      <alignment horizontal="right" vertical="center" wrapText="1"/>
    </xf>
    <xf numFmtId="10" fontId="4" fillId="3" borderId="3" xfId="0" applyNumberFormat="1" applyFont="1" applyFill="1" applyBorder="1" applyAlignment="1" applyProtection="1">
      <alignment horizontal="right" vertical="center" wrapText="1"/>
    </xf>
    <xf numFmtId="10" fontId="4" fillId="3" borderId="5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 applyProtection="1">
      <alignment horizontal="center"/>
    </xf>
    <xf numFmtId="49" fontId="4" fillId="3" borderId="3" xfId="0" applyNumberFormat="1" applyFont="1" applyFill="1" applyBorder="1" applyAlignment="1" applyProtection="1">
      <alignment horizontal="left"/>
    </xf>
    <xf numFmtId="4" fontId="4" fillId="3" borderId="3" xfId="0" applyNumberFormat="1" applyFont="1" applyFill="1" applyBorder="1" applyAlignment="1" applyProtection="1">
      <alignment horizontal="right"/>
    </xf>
    <xf numFmtId="10" fontId="4" fillId="3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09"/>
  <sheetViews>
    <sheetView showGridLines="0" tabSelected="1" workbookViewId="0">
      <selection activeCell="B414" sqref="B414"/>
    </sheetView>
  </sheetViews>
  <sheetFormatPr defaultColWidth="8.85546875" defaultRowHeight="12" outlineLevelRow="7" x14ac:dyDescent="0.2"/>
  <cols>
    <col min="1" max="1" width="13.42578125" style="2" customWidth="1"/>
    <col min="2" max="2" width="53.7109375" style="2" customWidth="1"/>
    <col min="3" max="4" width="15.42578125" style="2" customWidth="1"/>
    <col min="5" max="5" width="13.85546875" style="2" customWidth="1"/>
    <col min="6" max="6" width="9.140625" style="2" customWidth="1"/>
    <col min="7" max="7" width="13.140625" style="2" customWidth="1"/>
    <col min="8" max="10" width="9.140625" style="2" customWidth="1"/>
    <col min="11" max="16384" width="8.85546875" style="2"/>
  </cols>
  <sheetData>
    <row r="1" spans="1:10" x14ac:dyDescent="0.2">
      <c r="A1" s="49"/>
      <c r="B1" s="49"/>
      <c r="C1" s="49"/>
      <c r="D1" s="49"/>
      <c r="E1" s="49"/>
      <c r="F1" s="49"/>
      <c r="G1" s="1"/>
      <c r="H1" s="1"/>
      <c r="I1" s="1"/>
      <c r="J1" s="1"/>
    </row>
    <row r="2" spans="1:10" ht="14.25" x14ac:dyDescent="0.2">
      <c r="A2" s="50" t="s">
        <v>587</v>
      </c>
      <c r="B2" s="50"/>
      <c r="C2" s="50"/>
      <c r="D2" s="50"/>
      <c r="E2" s="50"/>
      <c r="F2" s="1"/>
      <c r="G2" s="1"/>
      <c r="H2" s="1"/>
      <c r="I2" s="1"/>
      <c r="J2" s="1"/>
    </row>
    <row r="3" spans="1:10" ht="14.25" x14ac:dyDescent="0.2">
      <c r="A3" s="50" t="s">
        <v>588</v>
      </c>
      <c r="B3" s="50"/>
      <c r="C3" s="50"/>
      <c r="D3" s="50"/>
      <c r="E3" s="50"/>
      <c r="F3" s="3"/>
      <c r="G3" s="4"/>
      <c r="H3" s="4"/>
      <c r="I3" s="3"/>
      <c r="J3" s="3"/>
    </row>
    <row r="4" spans="1:10" x14ac:dyDescent="0.2">
      <c r="A4" s="5"/>
      <c r="B4" s="5"/>
      <c r="C4" s="5"/>
      <c r="D4" s="5"/>
      <c r="E4" s="5"/>
      <c r="F4" s="5"/>
      <c r="G4" s="5"/>
      <c r="H4" s="5"/>
      <c r="I4" s="1"/>
      <c r="J4" s="1"/>
    </row>
    <row r="5" spans="1:10" ht="36" x14ac:dyDescent="0.2">
      <c r="A5" s="6" t="s">
        <v>0</v>
      </c>
      <c r="B5" s="6" t="s">
        <v>583</v>
      </c>
      <c r="C5" s="6" t="s">
        <v>584</v>
      </c>
      <c r="D5" s="6" t="s">
        <v>585</v>
      </c>
      <c r="E5" s="7" t="s">
        <v>586</v>
      </c>
    </row>
    <row r="6" spans="1:10" ht="24" x14ac:dyDescent="0.2">
      <c r="A6" s="40" t="s">
        <v>2</v>
      </c>
      <c r="B6" s="8" t="s">
        <v>3</v>
      </c>
      <c r="C6" s="9">
        <v>2142128206.4200001</v>
      </c>
      <c r="D6" s="9">
        <v>1119353527.55</v>
      </c>
      <c r="E6" s="10">
        <f t="shared" ref="E6:E7" si="0">D6/C6</f>
        <v>0.52254273306110977</v>
      </c>
    </row>
    <row r="7" spans="1:10" ht="24" outlineLevel="1" x14ac:dyDescent="0.2">
      <c r="A7" s="40" t="s">
        <v>4</v>
      </c>
      <c r="B7" s="8" t="s">
        <v>5</v>
      </c>
      <c r="C7" s="9">
        <v>233722625.40000001</v>
      </c>
      <c r="D7" s="9">
        <v>113500254.12</v>
      </c>
      <c r="E7" s="10">
        <f t="shared" si="0"/>
        <v>0.48561945565069797</v>
      </c>
    </row>
    <row r="8" spans="1:10" outlineLevel="1" x14ac:dyDescent="0.2">
      <c r="A8" s="27"/>
      <c r="B8" s="28" t="s">
        <v>589</v>
      </c>
      <c r="C8" s="29"/>
      <c r="D8" s="30"/>
      <c r="E8" s="31"/>
    </row>
    <row r="9" spans="1:10" outlineLevel="1" x14ac:dyDescent="0.2">
      <c r="A9" s="32"/>
      <c r="B9" s="33" t="s">
        <v>590</v>
      </c>
      <c r="C9" s="34">
        <f>601174.98</f>
        <v>601174.98</v>
      </c>
      <c r="D9" s="35">
        <v>0</v>
      </c>
      <c r="E9" s="36">
        <f>D9/C9</f>
        <v>0</v>
      </c>
    </row>
    <row r="10" spans="1:10" outlineLevel="1" x14ac:dyDescent="0.2">
      <c r="A10" s="32"/>
      <c r="B10" s="33" t="s">
        <v>591</v>
      </c>
      <c r="C10" s="34">
        <f>C23+2090025.02+8584025</f>
        <v>28086850.02</v>
      </c>
      <c r="D10" s="34">
        <f>8584025+D23</f>
        <v>12869054.030000001</v>
      </c>
      <c r="E10" s="36">
        <f>D10/C10</f>
        <v>0.45818787157820273</v>
      </c>
    </row>
    <row r="11" spans="1:10" outlineLevel="1" x14ac:dyDescent="0.2">
      <c r="A11" s="27"/>
      <c r="B11" s="28" t="s">
        <v>592</v>
      </c>
      <c r="C11" s="29">
        <f>C7-C10-C9</f>
        <v>205034600.40000001</v>
      </c>
      <c r="D11" s="29">
        <f>D7-D10-D9</f>
        <v>100631200.09</v>
      </c>
      <c r="E11" s="37">
        <f>D11/C11</f>
        <v>0.49080106427734427</v>
      </c>
    </row>
    <row r="12" spans="1:10" ht="24" outlineLevel="2" x14ac:dyDescent="0.2">
      <c r="A12" s="11" t="s">
        <v>6</v>
      </c>
      <c r="B12" s="12" t="s">
        <v>7</v>
      </c>
      <c r="C12" s="13">
        <v>203182070.40000001</v>
      </c>
      <c r="D12" s="13">
        <v>99597943.930000007</v>
      </c>
      <c r="E12" s="14">
        <f>D12/C12</f>
        <v>0.49019061442736439</v>
      </c>
    </row>
    <row r="13" spans="1:10" ht="24" outlineLevel="7" x14ac:dyDescent="0.2">
      <c r="A13" s="15" t="s">
        <v>8</v>
      </c>
      <c r="B13" s="16" t="s">
        <v>9</v>
      </c>
      <c r="C13" s="17">
        <v>70315091.969999999</v>
      </c>
      <c r="D13" s="17">
        <v>23881336.370000001</v>
      </c>
      <c r="E13" s="18">
        <f>D13/C13</f>
        <v>0.33963315272614586</v>
      </c>
    </row>
    <row r="14" spans="1:10" ht="24" outlineLevel="7" x14ac:dyDescent="0.2">
      <c r="A14" s="15" t="s">
        <v>10</v>
      </c>
      <c r="B14" s="16" t="s">
        <v>11</v>
      </c>
      <c r="C14" s="17">
        <v>132787178.43000001</v>
      </c>
      <c r="D14" s="17">
        <v>75640607.560000002</v>
      </c>
      <c r="E14" s="18">
        <f t="shared" ref="E14:E92" si="1">D14/C14</f>
        <v>0.56963788563272055</v>
      </c>
    </row>
    <row r="15" spans="1:10" ht="24" outlineLevel="7" x14ac:dyDescent="0.2">
      <c r="A15" s="15" t="s">
        <v>12</v>
      </c>
      <c r="B15" s="16" t="s">
        <v>13</v>
      </c>
      <c r="C15" s="17">
        <v>79800</v>
      </c>
      <c r="D15" s="17">
        <v>76000</v>
      </c>
      <c r="E15" s="19">
        <f t="shared" si="1"/>
        <v>0.95238095238095233</v>
      </c>
    </row>
    <row r="16" spans="1:10" ht="24" outlineLevel="2" x14ac:dyDescent="0.2">
      <c r="A16" s="11" t="s">
        <v>14</v>
      </c>
      <c r="B16" s="12" t="s">
        <v>15</v>
      </c>
      <c r="C16" s="13">
        <v>10017555</v>
      </c>
      <c r="D16" s="13">
        <v>9617281.1600000001</v>
      </c>
      <c r="E16" s="14">
        <f t="shared" si="1"/>
        <v>0.96004276093318186</v>
      </c>
    </row>
    <row r="17" spans="1:5" outlineLevel="7" x14ac:dyDescent="0.2">
      <c r="A17" s="15" t="s">
        <v>16</v>
      </c>
      <c r="B17" s="16" t="s">
        <v>17</v>
      </c>
      <c r="C17" s="17">
        <v>300000</v>
      </c>
      <c r="D17" s="17">
        <v>0</v>
      </c>
      <c r="E17" s="20">
        <f t="shared" si="1"/>
        <v>0</v>
      </c>
    </row>
    <row r="18" spans="1:5" ht="36" outlineLevel="7" x14ac:dyDescent="0.2">
      <c r="A18" s="15" t="s">
        <v>18</v>
      </c>
      <c r="B18" s="16" t="s">
        <v>19</v>
      </c>
      <c r="C18" s="17">
        <v>180000</v>
      </c>
      <c r="D18" s="17">
        <v>79726.16</v>
      </c>
      <c r="E18" s="18">
        <f t="shared" si="1"/>
        <v>0.44292311111111116</v>
      </c>
    </row>
    <row r="19" spans="1:5" ht="48" outlineLevel="7" x14ac:dyDescent="0.2">
      <c r="A19" s="15" t="s">
        <v>20</v>
      </c>
      <c r="B19" s="16" t="s">
        <v>21</v>
      </c>
      <c r="C19" s="17">
        <v>9537555</v>
      </c>
      <c r="D19" s="17">
        <v>9537555</v>
      </c>
      <c r="E19" s="19">
        <f t="shared" si="1"/>
        <v>1</v>
      </c>
    </row>
    <row r="20" spans="1:5" ht="24" outlineLevel="2" x14ac:dyDescent="0.2">
      <c r="A20" s="11" t="s">
        <v>22</v>
      </c>
      <c r="B20" s="12" t="s">
        <v>23</v>
      </c>
      <c r="C20" s="13">
        <v>119000</v>
      </c>
      <c r="D20" s="13">
        <v>0</v>
      </c>
      <c r="E20" s="14">
        <f t="shared" si="1"/>
        <v>0</v>
      </c>
    </row>
    <row r="21" spans="1:5" outlineLevel="7" x14ac:dyDescent="0.2">
      <c r="A21" s="15" t="s">
        <v>24</v>
      </c>
      <c r="B21" s="16" t="s">
        <v>25</v>
      </c>
      <c r="C21" s="17">
        <v>119000</v>
      </c>
      <c r="D21" s="17">
        <v>0</v>
      </c>
      <c r="E21" s="21">
        <f t="shared" si="1"/>
        <v>0</v>
      </c>
    </row>
    <row r="22" spans="1:5" ht="24" outlineLevel="2" x14ac:dyDescent="0.2">
      <c r="A22" s="11" t="s">
        <v>26</v>
      </c>
      <c r="B22" s="12" t="s">
        <v>27</v>
      </c>
      <c r="C22" s="13">
        <v>17412800</v>
      </c>
      <c r="D22" s="13">
        <v>4285029.03</v>
      </c>
      <c r="E22" s="14">
        <f t="shared" si="1"/>
        <v>0.24608500815492054</v>
      </c>
    </row>
    <row r="23" spans="1:5" ht="36" outlineLevel="7" x14ac:dyDescent="0.2">
      <c r="A23" s="15" t="s">
        <v>28</v>
      </c>
      <c r="B23" s="16" t="s">
        <v>29</v>
      </c>
      <c r="C23" s="17">
        <v>17412800</v>
      </c>
      <c r="D23" s="17">
        <v>4285029.03</v>
      </c>
      <c r="E23" s="21">
        <f t="shared" si="1"/>
        <v>0.24608500815492054</v>
      </c>
    </row>
    <row r="24" spans="1:5" ht="36" outlineLevel="2" x14ac:dyDescent="0.2">
      <c r="A24" s="11" t="s">
        <v>30</v>
      </c>
      <c r="B24" s="12" t="s">
        <v>31</v>
      </c>
      <c r="C24" s="13">
        <v>2991200</v>
      </c>
      <c r="D24" s="13">
        <v>0</v>
      </c>
      <c r="E24" s="14">
        <f t="shared" si="1"/>
        <v>0</v>
      </c>
    </row>
    <row r="25" spans="1:5" ht="24" outlineLevel="7" x14ac:dyDescent="0.2">
      <c r="A25" s="15" t="s">
        <v>32</v>
      </c>
      <c r="B25" s="16" t="s">
        <v>33</v>
      </c>
      <c r="C25" s="17">
        <v>2991200</v>
      </c>
      <c r="D25" s="17">
        <v>0</v>
      </c>
      <c r="E25" s="20">
        <f t="shared" si="1"/>
        <v>0</v>
      </c>
    </row>
    <row r="26" spans="1:5" ht="36" outlineLevel="1" x14ac:dyDescent="0.2">
      <c r="A26" s="40" t="s">
        <v>35</v>
      </c>
      <c r="B26" s="41" t="s">
        <v>36</v>
      </c>
      <c r="C26" s="42">
        <v>173500738.36000001</v>
      </c>
      <c r="D26" s="42">
        <v>82016736.299999997</v>
      </c>
      <c r="E26" s="43">
        <f t="shared" si="1"/>
        <v>0.47271692947969995</v>
      </c>
    </row>
    <row r="27" spans="1:5" outlineLevel="1" x14ac:dyDescent="0.2">
      <c r="A27" s="27"/>
      <c r="B27" s="28" t="s">
        <v>589</v>
      </c>
      <c r="C27" s="29"/>
      <c r="D27" s="29"/>
      <c r="E27" s="31"/>
    </row>
    <row r="28" spans="1:5" outlineLevel="1" x14ac:dyDescent="0.2">
      <c r="A28" s="32"/>
      <c r="B28" s="33" t="s">
        <v>590</v>
      </c>
      <c r="C28" s="34">
        <v>1514419.36</v>
      </c>
      <c r="D28" s="34">
        <v>506190.55</v>
      </c>
      <c r="E28" s="38">
        <f>D28/C28</f>
        <v>0.33424727877224175</v>
      </c>
    </row>
    <row r="29" spans="1:5" outlineLevel="1" x14ac:dyDescent="0.2">
      <c r="A29" s="32"/>
      <c r="B29" s="33" t="s">
        <v>591</v>
      </c>
      <c r="C29" s="34">
        <f>7395000+207000+745909.08</f>
        <v>8347909.0800000001</v>
      </c>
      <c r="D29" s="34">
        <f>7395000+207000+249318.08</f>
        <v>7851318.0800000001</v>
      </c>
      <c r="E29" s="38">
        <f>D29/C29</f>
        <v>0.94051312786938024</v>
      </c>
    </row>
    <row r="30" spans="1:5" outlineLevel="1" x14ac:dyDescent="0.2">
      <c r="A30" s="27"/>
      <c r="B30" s="28" t="s">
        <v>592</v>
      </c>
      <c r="C30" s="29">
        <f>C26-C29-C28</f>
        <v>163638409.91999999</v>
      </c>
      <c r="D30" s="29">
        <f>D26-D29-D28</f>
        <v>73659227.670000002</v>
      </c>
      <c r="E30" s="38">
        <f>D30/C30</f>
        <v>0.45013409569312446</v>
      </c>
    </row>
    <row r="31" spans="1:5" ht="24" outlineLevel="2" x14ac:dyDescent="0.2">
      <c r="A31" s="11" t="s">
        <v>37</v>
      </c>
      <c r="B31" s="12" t="s">
        <v>38</v>
      </c>
      <c r="C31" s="13">
        <v>159439262.30000001</v>
      </c>
      <c r="D31" s="13">
        <v>70477282.25</v>
      </c>
      <c r="E31" s="14">
        <f t="shared" si="1"/>
        <v>0.44203216468344131</v>
      </c>
    </row>
    <row r="32" spans="1:5" ht="24" outlineLevel="7" x14ac:dyDescent="0.2">
      <c r="A32" s="15" t="s">
        <v>39</v>
      </c>
      <c r="B32" s="16" t="s">
        <v>9</v>
      </c>
      <c r="C32" s="17">
        <v>86620070.640000001</v>
      </c>
      <c r="D32" s="17">
        <v>32260149.899999999</v>
      </c>
      <c r="E32" s="20">
        <f t="shared" si="1"/>
        <v>0.37243273598881932</v>
      </c>
    </row>
    <row r="33" spans="1:5" ht="24" outlineLevel="7" x14ac:dyDescent="0.2">
      <c r="A33" s="15" t="s">
        <v>40</v>
      </c>
      <c r="B33" s="16" t="s">
        <v>11</v>
      </c>
      <c r="C33" s="17">
        <v>62388994.57</v>
      </c>
      <c r="D33" s="17">
        <v>32433270.600000001</v>
      </c>
      <c r="E33" s="18">
        <f t="shared" si="1"/>
        <v>0.51985563837881865</v>
      </c>
    </row>
    <row r="34" spans="1:5" outlineLevel="7" x14ac:dyDescent="0.2">
      <c r="A34" s="15" t="s">
        <v>41</v>
      </c>
      <c r="B34" s="16" t="s">
        <v>42</v>
      </c>
      <c r="C34" s="17">
        <v>10367197.09</v>
      </c>
      <c r="D34" s="17">
        <v>5726588.75</v>
      </c>
      <c r="E34" s="18">
        <f t="shared" si="1"/>
        <v>0.55237579649409363</v>
      </c>
    </row>
    <row r="35" spans="1:5" ht="24" outlineLevel="7" x14ac:dyDescent="0.2">
      <c r="A35" s="15" t="s">
        <v>43</v>
      </c>
      <c r="B35" s="16" t="s">
        <v>44</v>
      </c>
      <c r="C35" s="17">
        <v>63000</v>
      </c>
      <c r="D35" s="17">
        <v>57273</v>
      </c>
      <c r="E35" s="19">
        <f t="shared" si="1"/>
        <v>0.90909523809523807</v>
      </c>
    </row>
    <row r="36" spans="1:5" ht="24" outlineLevel="2" x14ac:dyDescent="0.2">
      <c r="A36" s="11" t="s">
        <v>45</v>
      </c>
      <c r="B36" s="12" t="s">
        <v>46</v>
      </c>
      <c r="C36" s="13">
        <v>8960000</v>
      </c>
      <c r="D36" s="13">
        <v>8700000</v>
      </c>
      <c r="E36" s="14">
        <f t="shared" si="1"/>
        <v>0.9709821428571429</v>
      </c>
    </row>
    <row r="37" spans="1:5" ht="24" outlineLevel="7" x14ac:dyDescent="0.2">
      <c r="A37" s="15" t="s">
        <v>47</v>
      </c>
      <c r="B37" s="16" t="s">
        <v>48</v>
      </c>
      <c r="C37" s="17">
        <v>260000</v>
      </c>
      <c r="D37" s="17">
        <v>0</v>
      </c>
      <c r="E37" s="20">
        <f t="shared" si="1"/>
        <v>0</v>
      </c>
    </row>
    <row r="38" spans="1:5" ht="24" outlineLevel="7" x14ac:dyDescent="0.2">
      <c r="A38" s="15" t="s">
        <v>49</v>
      </c>
      <c r="B38" s="16" t="s">
        <v>50</v>
      </c>
      <c r="C38" s="17">
        <v>8700000</v>
      </c>
      <c r="D38" s="17">
        <v>8700000</v>
      </c>
      <c r="E38" s="18">
        <f t="shared" si="1"/>
        <v>1</v>
      </c>
    </row>
    <row r="39" spans="1:5" ht="24" outlineLevel="2" x14ac:dyDescent="0.2">
      <c r="A39" s="11" t="s">
        <v>51</v>
      </c>
      <c r="B39" s="12" t="s">
        <v>52</v>
      </c>
      <c r="C39" s="13">
        <v>2590000</v>
      </c>
      <c r="D39" s="13">
        <v>2000000</v>
      </c>
      <c r="E39" s="22">
        <f t="shared" si="1"/>
        <v>0.77220077220077221</v>
      </c>
    </row>
    <row r="40" spans="1:5" ht="24" outlineLevel="7" x14ac:dyDescent="0.2">
      <c r="A40" s="15" t="s">
        <v>53</v>
      </c>
      <c r="B40" s="16" t="s">
        <v>54</v>
      </c>
      <c r="C40" s="17">
        <v>200000</v>
      </c>
      <c r="D40" s="17">
        <v>0</v>
      </c>
      <c r="E40" s="18">
        <f t="shared" si="1"/>
        <v>0</v>
      </c>
    </row>
    <row r="41" spans="1:5" outlineLevel="7" x14ac:dyDescent="0.2">
      <c r="A41" s="15" t="s">
        <v>55</v>
      </c>
      <c r="B41" s="16" t="s">
        <v>56</v>
      </c>
      <c r="C41" s="17">
        <v>60000</v>
      </c>
      <c r="D41" s="17">
        <v>0</v>
      </c>
      <c r="E41" s="18">
        <f t="shared" si="1"/>
        <v>0</v>
      </c>
    </row>
    <row r="42" spans="1:5" ht="24" outlineLevel="7" x14ac:dyDescent="0.2">
      <c r="A42" s="15" t="s">
        <v>57</v>
      </c>
      <c r="B42" s="16" t="s">
        <v>58</v>
      </c>
      <c r="C42" s="17">
        <v>1100000</v>
      </c>
      <c r="D42" s="17">
        <v>970000</v>
      </c>
      <c r="E42" s="18">
        <f t="shared" si="1"/>
        <v>0.88181818181818183</v>
      </c>
    </row>
    <row r="43" spans="1:5" ht="24" outlineLevel="7" x14ac:dyDescent="0.2">
      <c r="A43" s="15" t="s">
        <v>59</v>
      </c>
      <c r="B43" s="16" t="s">
        <v>60</v>
      </c>
      <c r="C43" s="17">
        <v>1000000</v>
      </c>
      <c r="D43" s="17">
        <v>800000</v>
      </c>
      <c r="E43" s="18">
        <f t="shared" si="1"/>
        <v>0.8</v>
      </c>
    </row>
    <row r="44" spans="1:5" ht="36" outlineLevel="7" x14ac:dyDescent="0.2">
      <c r="A44" s="15" t="s">
        <v>61</v>
      </c>
      <c r="B44" s="16" t="s">
        <v>62</v>
      </c>
      <c r="C44" s="17">
        <v>230000</v>
      </c>
      <c r="D44" s="17">
        <v>230000</v>
      </c>
      <c r="E44" s="19">
        <f t="shared" si="1"/>
        <v>1</v>
      </c>
    </row>
    <row r="45" spans="1:5" outlineLevel="2" x14ac:dyDescent="0.2">
      <c r="A45" s="11" t="s">
        <v>63</v>
      </c>
      <c r="B45" s="12" t="s">
        <v>64</v>
      </c>
      <c r="C45" s="13">
        <v>2511476.06</v>
      </c>
      <c r="D45" s="13">
        <v>839454.05</v>
      </c>
      <c r="E45" s="14">
        <f t="shared" si="1"/>
        <v>0.33424728324903885</v>
      </c>
    </row>
    <row r="46" spans="1:5" ht="48" outlineLevel="7" x14ac:dyDescent="0.2">
      <c r="A46" s="15" t="s">
        <v>65</v>
      </c>
      <c r="B46" s="16" t="s">
        <v>66</v>
      </c>
      <c r="C46" s="17">
        <v>2511476.06</v>
      </c>
      <c r="D46" s="17">
        <v>839454.05</v>
      </c>
      <c r="E46" s="21">
        <f t="shared" si="1"/>
        <v>0.33424728324903885</v>
      </c>
    </row>
    <row r="47" spans="1:5" ht="24" outlineLevel="1" x14ac:dyDescent="0.2">
      <c r="A47" s="40" t="s">
        <v>67</v>
      </c>
      <c r="B47" s="41" t="s">
        <v>68</v>
      </c>
      <c r="C47" s="42">
        <v>126387049.62</v>
      </c>
      <c r="D47" s="42">
        <v>74887767.430000007</v>
      </c>
      <c r="E47" s="43">
        <f t="shared" si="1"/>
        <v>0.59252722217316056</v>
      </c>
    </row>
    <row r="48" spans="1:5" outlineLevel="1" x14ac:dyDescent="0.2">
      <c r="A48" s="27"/>
      <c r="B48" s="28" t="s">
        <v>589</v>
      </c>
      <c r="C48" s="29"/>
      <c r="D48" s="29"/>
      <c r="E48" s="31"/>
    </row>
    <row r="49" spans="1:5" outlineLevel="1" x14ac:dyDescent="0.2">
      <c r="A49" s="32"/>
      <c r="B49" s="33" t="s">
        <v>590</v>
      </c>
      <c r="C49" s="34">
        <v>1633694.07</v>
      </c>
      <c r="D49" s="34">
        <v>1633694.07</v>
      </c>
      <c r="E49" s="38">
        <f t="shared" ref="E49:E50" si="2">D49/C49</f>
        <v>1</v>
      </c>
    </row>
    <row r="50" spans="1:5" outlineLevel="1" x14ac:dyDescent="0.2">
      <c r="A50" s="32"/>
      <c r="B50" s="33" t="s">
        <v>591</v>
      </c>
      <c r="C50" s="34">
        <f>540000+300000+804657.61</f>
        <v>1644657.6099999999</v>
      </c>
      <c r="D50" s="34">
        <f>197156+804657.61</f>
        <v>1001813.61</v>
      </c>
      <c r="E50" s="38">
        <f t="shared" si="2"/>
        <v>0.60913201866983124</v>
      </c>
    </row>
    <row r="51" spans="1:5" outlineLevel="1" x14ac:dyDescent="0.2">
      <c r="A51" s="27"/>
      <c r="B51" s="28" t="s">
        <v>592</v>
      </c>
      <c r="C51" s="29">
        <f>C47-C50-C49</f>
        <v>123108697.94000001</v>
      </c>
      <c r="D51" s="29">
        <f>D47-D50</f>
        <v>73885953.820000008</v>
      </c>
      <c r="E51" s="38">
        <f>D51/C51</f>
        <v>0.60016842884659627</v>
      </c>
    </row>
    <row r="52" spans="1:5" ht="24" outlineLevel="2" x14ac:dyDescent="0.2">
      <c r="A52" s="11" t="s">
        <v>69</v>
      </c>
      <c r="B52" s="12" t="s">
        <v>70</v>
      </c>
      <c r="C52" s="13">
        <v>121931725.97</v>
      </c>
      <c r="D52" s="13">
        <v>71782436.689999998</v>
      </c>
      <c r="E52" s="14">
        <f t="shared" si="1"/>
        <v>0.58871008442594586</v>
      </c>
    </row>
    <row r="53" spans="1:5" ht="24" outlineLevel="7" x14ac:dyDescent="0.2">
      <c r="A53" s="15" t="s">
        <v>71</v>
      </c>
      <c r="B53" s="16" t="s">
        <v>9</v>
      </c>
      <c r="C53" s="17">
        <v>6561205.7300000004</v>
      </c>
      <c r="D53" s="17">
        <v>3435792.98</v>
      </c>
      <c r="E53" s="20">
        <f t="shared" si="1"/>
        <v>0.52365268235538165</v>
      </c>
    </row>
    <row r="54" spans="1:5" ht="24" outlineLevel="7" x14ac:dyDescent="0.2">
      <c r="A54" s="15" t="s">
        <v>72</v>
      </c>
      <c r="B54" s="16" t="s">
        <v>11</v>
      </c>
      <c r="C54" s="17">
        <v>80532720.239999995</v>
      </c>
      <c r="D54" s="17">
        <v>43253651.630000003</v>
      </c>
      <c r="E54" s="18">
        <f t="shared" si="1"/>
        <v>0.5370941339259051</v>
      </c>
    </row>
    <row r="55" spans="1:5" ht="24" outlineLevel="7" x14ac:dyDescent="0.2">
      <c r="A55" s="15" t="s">
        <v>73</v>
      </c>
      <c r="B55" s="16" t="s">
        <v>74</v>
      </c>
      <c r="C55" s="17">
        <v>29400</v>
      </c>
      <c r="D55" s="17">
        <v>26727</v>
      </c>
      <c r="E55" s="18">
        <f t="shared" si="1"/>
        <v>0.90908163265306119</v>
      </c>
    </row>
    <row r="56" spans="1:5" ht="24" outlineLevel="7" x14ac:dyDescent="0.2">
      <c r="A56" s="15" t="s">
        <v>75</v>
      </c>
      <c r="B56" s="16" t="s">
        <v>76</v>
      </c>
      <c r="C56" s="17">
        <v>34808400</v>
      </c>
      <c r="D56" s="17">
        <v>25066265.079999998</v>
      </c>
      <c r="E56" s="19">
        <f t="shared" si="1"/>
        <v>0.72012115121637299</v>
      </c>
    </row>
    <row r="57" spans="1:5" ht="24" outlineLevel="2" x14ac:dyDescent="0.2">
      <c r="A57" s="11" t="s">
        <v>77</v>
      </c>
      <c r="B57" s="12" t="s">
        <v>78</v>
      </c>
      <c r="C57" s="13">
        <v>912000</v>
      </c>
      <c r="D57" s="13">
        <v>14614.87</v>
      </c>
      <c r="E57" s="14">
        <f t="shared" si="1"/>
        <v>1.6025076754385966E-2</v>
      </c>
    </row>
    <row r="58" spans="1:5" outlineLevel="7" x14ac:dyDescent="0.2">
      <c r="A58" s="15" t="s">
        <v>79</v>
      </c>
      <c r="B58" s="16" t="s">
        <v>80</v>
      </c>
      <c r="C58" s="17">
        <v>312000</v>
      </c>
      <c r="D58" s="17">
        <v>14614.87</v>
      </c>
      <c r="E58" s="20">
        <f t="shared" si="1"/>
        <v>4.6842532051282054E-2</v>
      </c>
    </row>
    <row r="59" spans="1:5" ht="48" outlineLevel="7" x14ac:dyDescent="0.2">
      <c r="A59" s="15" t="s">
        <v>81</v>
      </c>
      <c r="B59" s="16" t="s">
        <v>82</v>
      </c>
      <c r="C59" s="17">
        <v>600000</v>
      </c>
      <c r="D59" s="17">
        <v>0</v>
      </c>
      <c r="E59" s="19">
        <f t="shared" si="1"/>
        <v>0</v>
      </c>
    </row>
    <row r="60" spans="1:5" outlineLevel="2" x14ac:dyDescent="0.2">
      <c r="A60" s="11" t="s">
        <v>83</v>
      </c>
      <c r="B60" s="12" t="s">
        <v>84</v>
      </c>
      <c r="C60" s="13">
        <v>500710.67</v>
      </c>
      <c r="D60" s="13">
        <v>162374</v>
      </c>
      <c r="E60" s="14">
        <f t="shared" si="1"/>
        <v>0.3242870778048329</v>
      </c>
    </row>
    <row r="61" spans="1:5" outlineLevel="7" x14ac:dyDescent="0.2">
      <c r="A61" s="15" t="s">
        <v>85</v>
      </c>
      <c r="B61" s="16" t="s">
        <v>86</v>
      </c>
      <c r="C61" s="17">
        <v>500710.67</v>
      </c>
      <c r="D61" s="17">
        <v>162374</v>
      </c>
      <c r="E61" s="21">
        <f t="shared" si="1"/>
        <v>0.3242870778048329</v>
      </c>
    </row>
    <row r="62" spans="1:5" ht="24" outlineLevel="2" x14ac:dyDescent="0.2">
      <c r="A62" s="11" t="s">
        <v>87</v>
      </c>
      <c r="B62" s="12" t="s">
        <v>88</v>
      </c>
      <c r="C62" s="13">
        <v>333333.33</v>
      </c>
      <c r="D62" s="13">
        <v>219062.22</v>
      </c>
      <c r="E62" s="14">
        <f t="shared" si="1"/>
        <v>0.65718666657186664</v>
      </c>
    </row>
    <row r="63" spans="1:5" outlineLevel="7" x14ac:dyDescent="0.2">
      <c r="A63" s="15" t="s">
        <v>89</v>
      </c>
      <c r="B63" s="16" t="s">
        <v>90</v>
      </c>
      <c r="C63" s="17">
        <v>333333.33</v>
      </c>
      <c r="D63" s="17">
        <v>219062.22</v>
      </c>
      <c r="E63" s="21">
        <f t="shared" si="1"/>
        <v>0.65718666657186664</v>
      </c>
    </row>
    <row r="64" spans="1:5" outlineLevel="2" x14ac:dyDescent="0.2">
      <c r="A64" s="11" t="s">
        <v>91</v>
      </c>
      <c r="B64" s="12" t="s">
        <v>92</v>
      </c>
      <c r="C64" s="13">
        <v>2709279.65</v>
      </c>
      <c r="D64" s="13">
        <v>2709279.65</v>
      </c>
      <c r="E64" s="14">
        <f t="shared" si="1"/>
        <v>1</v>
      </c>
    </row>
    <row r="65" spans="1:5" ht="36" outlineLevel="7" x14ac:dyDescent="0.2">
      <c r="A65" s="15" t="s">
        <v>93</v>
      </c>
      <c r="B65" s="16" t="s">
        <v>94</v>
      </c>
      <c r="C65" s="17">
        <v>2709279.65</v>
      </c>
      <c r="D65" s="17">
        <v>2709279.65</v>
      </c>
      <c r="E65" s="21">
        <f t="shared" si="1"/>
        <v>1</v>
      </c>
    </row>
    <row r="66" spans="1:5" ht="24" outlineLevel="1" x14ac:dyDescent="0.2">
      <c r="A66" s="40" t="s">
        <v>95</v>
      </c>
      <c r="B66" s="41" t="s">
        <v>96</v>
      </c>
      <c r="C66" s="42">
        <v>1417300637.49</v>
      </c>
      <c r="D66" s="42">
        <v>784355825.61000001</v>
      </c>
      <c r="E66" s="43">
        <f t="shared" si="1"/>
        <v>0.55341527750885111</v>
      </c>
    </row>
    <row r="67" spans="1:5" outlineLevel="1" x14ac:dyDescent="0.2">
      <c r="A67" s="27"/>
      <c r="B67" s="28" t="s">
        <v>589</v>
      </c>
      <c r="C67" s="29"/>
      <c r="D67" s="29"/>
      <c r="E67" s="31"/>
    </row>
    <row r="68" spans="1:5" outlineLevel="1" x14ac:dyDescent="0.2">
      <c r="A68" s="32"/>
      <c r="B68" s="33" t="s">
        <v>590</v>
      </c>
      <c r="C68" s="34"/>
      <c r="D68" s="34"/>
      <c r="E68" s="36"/>
    </row>
    <row r="69" spans="1:5" outlineLevel="1" x14ac:dyDescent="0.2">
      <c r="A69" s="32"/>
      <c r="B69" s="33" t="s">
        <v>591</v>
      </c>
      <c r="C69" s="34">
        <f>C72+C73+432000</f>
        <v>1410653100</v>
      </c>
      <c r="D69" s="34">
        <f>D72+D73+72000</f>
        <v>783685832.01999998</v>
      </c>
      <c r="E69" s="36">
        <f>D69/C69</f>
        <v>0.55554822941231974</v>
      </c>
    </row>
    <row r="70" spans="1:5" outlineLevel="1" x14ac:dyDescent="0.2">
      <c r="A70" s="27"/>
      <c r="B70" s="28" t="s">
        <v>592</v>
      </c>
      <c r="C70" s="29">
        <f>C66-C69</f>
        <v>6647537.4900000095</v>
      </c>
      <c r="D70" s="29">
        <f>D66-D69</f>
        <v>669993.59000003338</v>
      </c>
      <c r="E70" s="38">
        <f>D70/C70</f>
        <v>0.1007882379013153</v>
      </c>
    </row>
    <row r="71" spans="1:5" ht="24" outlineLevel="2" x14ac:dyDescent="0.2">
      <c r="A71" s="11" t="s">
        <v>97</v>
      </c>
      <c r="B71" s="12" t="s">
        <v>98</v>
      </c>
      <c r="C71" s="13">
        <v>1410221100</v>
      </c>
      <c r="D71" s="13">
        <v>783613832.01999998</v>
      </c>
      <c r="E71" s="14">
        <f t="shared" si="1"/>
        <v>0.5556673574235983</v>
      </c>
    </row>
    <row r="72" spans="1:5" ht="84" outlineLevel="7" x14ac:dyDescent="0.2">
      <c r="A72" s="15" t="s">
        <v>99</v>
      </c>
      <c r="B72" s="23" t="s">
        <v>100</v>
      </c>
      <c r="C72" s="17">
        <v>811506600</v>
      </c>
      <c r="D72" s="17">
        <v>433725821.06999999</v>
      </c>
      <c r="E72" s="20">
        <f t="shared" si="1"/>
        <v>0.53446986268503549</v>
      </c>
    </row>
    <row r="73" spans="1:5" ht="96" outlineLevel="7" x14ac:dyDescent="0.2">
      <c r="A73" s="15" t="s">
        <v>101</v>
      </c>
      <c r="B73" s="23" t="s">
        <v>102</v>
      </c>
      <c r="C73" s="17">
        <v>598714500</v>
      </c>
      <c r="D73" s="17">
        <v>349888010.94999999</v>
      </c>
      <c r="E73" s="19">
        <f t="shared" si="1"/>
        <v>0.5843987592583777</v>
      </c>
    </row>
    <row r="74" spans="1:5" ht="24" outlineLevel="2" x14ac:dyDescent="0.2">
      <c r="A74" s="11" t="s">
        <v>103</v>
      </c>
      <c r="B74" s="12" t="s">
        <v>104</v>
      </c>
      <c r="C74" s="13">
        <v>6959537.4900000002</v>
      </c>
      <c r="D74" s="13">
        <v>715057.81</v>
      </c>
      <c r="E74" s="14">
        <f t="shared" si="1"/>
        <v>0.10274501876417079</v>
      </c>
    </row>
    <row r="75" spans="1:5" ht="24" outlineLevel="7" x14ac:dyDescent="0.2">
      <c r="A75" s="15" t="s">
        <v>105</v>
      </c>
      <c r="B75" s="16" t="s">
        <v>106</v>
      </c>
      <c r="C75" s="17">
        <v>196680</v>
      </c>
      <c r="D75" s="17">
        <v>196680</v>
      </c>
      <c r="E75" s="20">
        <f t="shared" si="1"/>
        <v>1</v>
      </c>
    </row>
    <row r="76" spans="1:5" ht="24" outlineLevel="7" x14ac:dyDescent="0.2">
      <c r="A76" s="15" t="s">
        <v>107</v>
      </c>
      <c r="B76" s="16" t="s">
        <v>108</v>
      </c>
      <c r="C76" s="17">
        <v>580000</v>
      </c>
      <c r="D76" s="17">
        <v>109417.81</v>
      </c>
      <c r="E76" s="18">
        <f t="shared" si="1"/>
        <v>0.18865139655172414</v>
      </c>
    </row>
    <row r="77" spans="1:5" outlineLevel="7" x14ac:dyDescent="0.2">
      <c r="A77" s="15" t="s">
        <v>109</v>
      </c>
      <c r="B77" s="16" t="s">
        <v>110</v>
      </c>
      <c r="C77" s="17">
        <v>8000</v>
      </c>
      <c r="D77" s="17">
        <v>0</v>
      </c>
      <c r="E77" s="18">
        <f t="shared" si="1"/>
        <v>0</v>
      </c>
    </row>
    <row r="78" spans="1:5" outlineLevel="7" x14ac:dyDescent="0.2">
      <c r="A78" s="15" t="s">
        <v>111</v>
      </c>
      <c r="B78" s="16" t="s">
        <v>112</v>
      </c>
      <c r="C78" s="17">
        <v>400000</v>
      </c>
      <c r="D78" s="17">
        <v>165300</v>
      </c>
      <c r="E78" s="18">
        <f t="shared" si="1"/>
        <v>0.41325000000000001</v>
      </c>
    </row>
    <row r="79" spans="1:5" ht="24" outlineLevel="7" x14ac:dyDescent="0.2">
      <c r="A79" s="15" t="s">
        <v>113</v>
      </c>
      <c r="B79" s="16" t="s">
        <v>114</v>
      </c>
      <c r="C79" s="17">
        <v>5194857.49</v>
      </c>
      <c r="D79" s="17">
        <v>137660</v>
      </c>
      <c r="E79" s="18">
        <f t="shared" si="1"/>
        <v>2.6499283236353033E-2</v>
      </c>
    </row>
    <row r="80" spans="1:5" ht="24" outlineLevel="7" x14ac:dyDescent="0.2">
      <c r="A80" s="15" t="s">
        <v>115</v>
      </c>
      <c r="B80" s="16" t="s">
        <v>116</v>
      </c>
      <c r="C80" s="17">
        <v>100000</v>
      </c>
      <c r="D80" s="17">
        <v>26000</v>
      </c>
      <c r="E80" s="18">
        <f t="shared" si="1"/>
        <v>0.26</v>
      </c>
    </row>
    <row r="81" spans="1:5" ht="24" outlineLevel="7" x14ac:dyDescent="0.2">
      <c r="A81" s="15" t="s">
        <v>117</v>
      </c>
      <c r="B81" s="16" t="s">
        <v>108</v>
      </c>
      <c r="C81" s="17">
        <v>480000</v>
      </c>
      <c r="D81" s="17">
        <v>80000</v>
      </c>
      <c r="E81" s="19">
        <f t="shared" si="1"/>
        <v>0.16666666666666666</v>
      </c>
    </row>
    <row r="82" spans="1:5" ht="24" outlineLevel="2" x14ac:dyDescent="0.2">
      <c r="A82" s="11" t="s">
        <v>118</v>
      </c>
      <c r="B82" s="12" t="s">
        <v>119</v>
      </c>
      <c r="C82" s="13">
        <v>120000</v>
      </c>
      <c r="D82" s="13">
        <v>26935.78</v>
      </c>
      <c r="E82" s="14">
        <f t="shared" si="1"/>
        <v>0.22446483333333334</v>
      </c>
    </row>
    <row r="83" spans="1:5" outlineLevel="7" x14ac:dyDescent="0.2">
      <c r="A83" s="15" t="s">
        <v>120</v>
      </c>
      <c r="B83" s="16" t="s">
        <v>121</v>
      </c>
      <c r="C83" s="17">
        <v>120000</v>
      </c>
      <c r="D83" s="17">
        <v>26935.78</v>
      </c>
      <c r="E83" s="21">
        <f t="shared" si="1"/>
        <v>0.22446483333333334</v>
      </c>
    </row>
    <row r="84" spans="1:5" ht="24" outlineLevel="1" x14ac:dyDescent="0.2">
      <c r="A84" s="40" t="s">
        <v>122</v>
      </c>
      <c r="B84" s="41" t="s">
        <v>123</v>
      </c>
      <c r="C84" s="42">
        <v>9117369.25</v>
      </c>
      <c r="D84" s="42">
        <v>225824.14</v>
      </c>
      <c r="E84" s="43">
        <f t="shared" si="1"/>
        <v>2.4768563585378538E-2</v>
      </c>
    </row>
    <row r="85" spans="1:5" outlineLevel="1" x14ac:dyDescent="0.2">
      <c r="A85" s="27"/>
      <c r="B85" s="28" t="s">
        <v>589</v>
      </c>
      <c r="C85" s="29"/>
      <c r="D85" s="29"/>
      <c r="E85" s="31"/>
    </row>
    <row r="86" spans="1:5" outlineLevel="1" x14ac:dyDescent="0.2">
      <c r="A86" s="32"/>
      <c r="B86" s="33" t="s">
        <v>590</v>
      </c>
      <c r="C86" s="34">
        <v>4592851.1900000004</v>
      </c>
      <c r="D86" s="34">
        <v>0</v>
      </c>
      <c r="E86" s="36">
        <f>E85</f>
        <v>0</v>
      </c>
    </row>
    <row r="87" spans="1:5" outlineLevel="1" x14ac:dyDescent="0.2">
      <c r="A87" s="32"/>
      <c r="B87" s="33" t="s">
        <v>591</v>
      </c>
      <c r="C87" s="34">
        <f>2262151.14+439918</f>
        <v>2702069.14</v>
      </c>
      <c r="D87" s="34">
        <f>115829.93+11988</f>
        <v>127817.93</v>
      </c>
      <c r="E87" s="36">
        <f>E86</f>
        <v>0</v>
      </c>
    </row>
    <row r="88" spans="1:5" outlineLevel="1" x14ac:dyDescent="0.2">
      <c r="A88" s="27"/>
      <c r="B88" s="28" t="s">
        <v>592</v>
      </c>
      <c r="C88" s="29">
        <f>C84-C87-C86</f>
        <v>1822448.919999999</v>
      </c>
      <c r="D88" s="29">
        <f>D84-D87-D86</f>
        <v>98006.210000000021</v>
      </c>
      <c r="E88" s="38">
        <f>E87</f>
        <v>0</v>
      </c>
    </row>
    <row r="89" spans="1:5" ht="24" outlineLevel="2" x14ac:dyDescent="0.2">
      <c r="A89" s="11" t="s">
        <v>124</v>
      </c>
      <c r="B89" s="12" t="s">
        <v>125</v>
      </c>
      <c r="C89" s="13">
        <v>1500700</v>
      </c>
      <c r="D89" s="13">
        <v>225824.14</v>
      </c>
      <c r="E89" s="14">
        <f t="shared" si="1"/>
        <v>0.150479203038582</v>
      </c>
    </row>
    <row r="90" spans="1:5" ht="24" outlineLevel="7" x14ac:dyDescent="0.2">
      <c r="A90" s="15" t="s">
        <v>126</v>
      </c>
      <c r="B90" s="16" t="s">
        <v>127</v>
      </c>
      <c r="C90" s="17">
        <v>315700</v>
      </c>
      <c r="D90" s="17">
        <v>63904.2</v>
      </c>
      <c r="E90" s="20">
        <f t="shared" si="1"/>
        <v>0.20242065251821348</v>
      </c>
    </row>
    <row r="91" spans="1:5" ht="24" outlineLevel="7" x14ac:dyDescent="0.2">
      <c r="A91" s="15" t="s">
        <v>128</v>
      </c>
      <c r="B91" s="16" t="s">
        <v>129</v>
      </c>
      <c r="C91" s="17">
        <v>331202.21999999997</v>
      </c>
      <c r="D91" s="17">
        <v>0</v>
      </c>
      <c r="E91" s="18">
        <f t="shared" si="1"/>
        <v>0</v>
      </c>
    </row>
    <row r="92" spans="1:5" ht="24" outlineLevel="7" x14ac:dyDescent="0.2">
      <c r="A92" s="15" t="s">
        <v>130</v>
      </c>
      <c r="B92" s="16" t="s">
        <v>131</v>
      </c>
      <c r="C92" s="17">
        <v>365000</v>
      </c>
      <c r="D92" s="17">
        <v>19900</v>
      </c>
      <c r="E92" s="18">
        <f t="shared" si="1"/>
        <v>5.4520547945205479E-2</v>
      </c>
    </row>
    <row r="93" spans="1:5" ht="48" outlineLevel="7" x14ac:dyDescent="0.2">
      <c r="A93" s="15" t="s">
        <v>132</v>
      </c>
      <c r="B93" s="16" t="s">
        <v>133</v>
      </c>
      <c r="C93" s="17">
        <v>308877.78000000003</v>
      </c>
      <c r="D93" s="17">
        <v>128699.94</v>
      </c>
      <c r="E93" s="18">
        <f t="shared" ref="E93:E175" si="3">D93/C93</f>
        <v>0.41666946712709468</v>
      </c>
    </row>
    <row r="94" spans="1:5" ht="48" outlineLevel="7" x14ac:dyDescent="0.2">
      <c r="A94" s="15" t="s">
        <v>134</v>
      </c>
      <c r="B94" s="16" t="s">
        <v>135</v>
      </c>
      <c r="C94" s="17">
        <v>100000</v>
      </c>
      <c r="D94" s="17">
        <v>0</v>
      </c>
      <c r="E94" s="18">
        <f t="shared" si="3"/>
        <v>0</v>
      </c>
    </row>
    <row r="95" spans="1:5" ht="36" outlineLevel="7" x14ac:dyDescent="0.2">
      <c r="A95" s="15" t="s">
        <v>136</v>
      </c>
      <c r="B95" s="16" t="s">
        <v>137</v>
      </c>
      <c r="C95" s="17">
        <v>79920</v>
      </c>
      <c r="D95" s="17">
        <v>13320</v>
      </c>
      <c r="E95" s="19">
        <f t="shared" si="3"/>
        <v>0.16666666666666666</v>
      </c>
    </row>
    <row r="96" spans="1:5" outlineLevel="2" x14ac:dyDescent="0.2">
      <c r="A96" s="11" t="s">
        <v>138</v>
      </c>
      <c r="B96" s="12" t="s">
        <v>139</v>
      </c>
      <c r="C96" s="13">
        <v>7616669.25</v>
      </c>
      <c r="D96" s="13">
        <v>0</v>
      </c>
      <c r="E96" s="14">
        <f t="shared" si="3"/>
        <v>0</v>
      </c>
    </row>
    <row r="97" spans="1:5" ht="36" outlineLevel="7" x14ac:dyDescent="0.2">
      <c r="A97" s="15" t="s">
        <v>140</v>
      </c>
      <c r="B97" s="16" t="s">
        <v>141</v>
      </c>
      <c r="C97" s="17">
        <v>7616669.25</v>
      </c>
      <c r="D97" s="17">
        <v>0</v>
      </c>
      <c r="E97" s="21">
        <f t="shared" si="3"/>
        <v>0</v>
      </c>
    </row>
    <row r="98" spans="1:5" ht="36" outlineLevel="1" x14ac:dyDescent="0.2">
      <c r="A98" s="40" t="s">
        <v>142</v>
      </c>
      <c r="B98" s="41" t="s">
        <v>143</v>
      </c>
      <c r="C98" s="42">
        <v>55763700</v>
      </c>
      <c r="D98" s="42">
        <v>27297254</v>
      </c>
      <c r="E98" s="43">
        <f t="shared" si="3"/>
        <v>0.48951654929640609</v>
      </c>
    </row>
    <row r="99" spans="1:5" outlineLevel="1" x14ac:dyDescent="0.2">
      <c r="A99" s="27"/>
      <c r="B99" s="28" t="s">
        <v>589</v>
      </c>
      <c r="C99" s="29"/>
      <c r="D99" s="29"/>
      <c r="E99" s="31"/>
    </row>
    <row r="100" spans="1:5" outlineLevel="1" x14ac:dyDescent="0.2">
      <c r="A100" s="32"/>
      <c r="B100" s="33" t="s">
        <v>590</v>
      </c>
      <c r="C100" s="34"/>
      <c r="D100" s="34"/>
      <c r="E100" s="36"/>
    </row>
    <row r="101" spans="1:5" outlineLevel="1" x14ac:dyDescent="0.2">
      <c r="A101" s="32"/>
      <c r="B101" s="33" t="s">
        <v>591</v>
      </c>
      <c r="C101" s="34">
        <f>2430500+14850+C112</f>
        <v>44110750</v>
      </c>
      <c r="D101" s="34">
        <f>D112</f>
        <v>26249013</v>
      </c>
      <c r="E101" s="36">
        <f>D101/C101</f>
        <v>0.59507065737943698</v>
      </c>
    </row>
    <row r="102" spans="1:5" outlineLevel="1" x14ac:dyDescent="0.2">
      <c r="A102" s="27"/>
      <c r="B102" s="28" t="s">
        <v>592</v>
      </c>
      <c r="C102" s="29">
        <f>C98-C101</f>
        <v>11652950</v>
      </c>
      <c r="D102" s="29">
        <f>D98-D101</f>
        <v>1048241</v>
      </c>
      <c r="E102" s="38">
        <f>D102/C102</f>
        <v>8.9954989938170166E-2</v>
      </c>
    </row>
    <row r="103" spans="1:5" ht="24" outlineLevel="2" x14ac:dyDescent="0.2">
      <c r="A103" s="11" t="s">
        <v>144</v>
      </c>
      <c r="B103" s="12" t="s">
        <v>145</v>
      </c>
      <c r="C103" s="13">
        <v>3489945</v>
      </c>
      <c r="D103" s="13">
        <v>878885</v>
      </c>
      <c r="E103" s="14">
        <f t="shared" si="3"/>
        <v>0.25183348161647245</v>
      </c>
    </row>
    <row r="104" spans="1:5" ht="24" outlineLevel="7" x14ac:dyDescent="0.2">
      <c r="A104" s="15" t="s">
        <v>146</v>
      </c>
      <c r="B104" s="16" t="s">
        <v>147</v>
      </c>
      <c r="C104" s="17">
        <v>1008545</v>
      </c>
      <c r="D104" s="17">
        <v>203585</v>
      </c>
      <c r="E104" s="20">
        <f t="shared" si="3"/>
        <v>0.20186010539936244</v>
      </c>
    </row>
    <row r="105" spans="1:5" outlineLevel="7" x14ac:dyDescent="0.2">
      <c r="A105" s="15" t="s">
        <v>148</v>
      </c>
      <c r="B105" s="16" t="s">
        <v>149</v>
      </c>
      <c r="C105" s="17">
        <v>1181400</v>
      </c>
      <c r="D105" s="17">
        <v>538300</v>
      </c>
      <c r="E105" s="18">
        <f t="shared" si="3"/>
        <v>0.45564584391400031</v>
      </c>
    </row>
    <row r="106" spans="1:5" outlineLevel="7" x14ac:dyDescent="0.2">
      <c r="A106" s="15" t="s">
        <v>150</v>
      </c>
      <c r="B106" s="16" t="s">
        <v>151</v>
      </c>
      <c r="C106" s="17">
        <v>1300000</v>
      </c>
      <c r="D106" s="17">
        <v>137000</v>
      </c>
      <c r="E106" s="19">
        <f t="shared" si="3"/>
        <v>0.10538461538461538</v>
      </c>
    </row>
    <row r="107" spans="1:5" ht="24" outlineLevel="2" x14ac:dyDescent="0.2">
      <c r="A107" s="11" t="s">
        <v>152</v>
      </c>
      <c r="B107" s="12" t="s">
        <v>153</v>
      </c>
      <c r="C107" s="13">
        <v>10608355</v>
      </c>
      <c r="D107" s="13">
        <v>169356</v>
      </c>
      <c r="E107" s="14">
        <f t="shared" si="3"/>
        <v>1.5964397873185807E-2</v>
      </c>
    </row>
    <row r="108" spans="1:5" outlineLevel="7" x14ac:dyDescent="0.2">
      <c r="A108" s="15" t="s">
        <v>154</v>
      </c>
      <c r="B108" s="16" t="s">
        <v>155</v>
      </c>
      <c r="C108" s="17">
        <v>7891299.4400000004</v>
      </c>
      <c r="D108" s="17">
        <v>169356</v>
      </c>
      <c r="E108" s="20">
        <f t="shared" si="3"/>
        <v>2.1461104256360598E-2</v>
      </c>
    </row>
    <row r="109" spans="1:5" ht="36" outlineLevel="7" x14ac:dyDescent="0.2">
      <c r="A109" s="15" t="s">
        <v>156</v>
      </c>
      <c r="B109" s="16" t="s">
        <v>157</v>
      </c>
      <c r="C109" s="17">
        <v>16500</v>
      </c>
      <c r="D109" s="17">
        <v>0</v>
      </c>
      <c r="E109" s="18">
        <f t="shared" si="3"/>
        <v>0</v>
      </c>
    </row>
    <row r="110" spans="1:5" ht="48" outlineLevel="7" x14ac:dyDescent="0.2">
      <c r="A110" s="15" t="s">
        <v>158</v>
      </c>
      <c r="B110" s="16" t="s">
        <v>159</v>
      </c>
      <c r="C110" s="17">
        <v>2700555.56</v>
      </c>
      <c r="D110" s="17">
        <v>0</v>
      </c>
      <c r="E110" s="19">
        <f t="shared" si="3"/>
        <v>0</v>
      </c>
    </row>
    <row r="111" spans="1:5" ht="60" outlineLevel="2" x14ac:dyDescent="0.2">
      <c r="A111" s="11" t="s">
        <v>160</v>
      </c>
      <c r="B111" s="24" t="s">
        <v>161</v>
      </c>
      <c r="C111" s="13">
        <v>41665400</v>
      </c>
      <c r="D111" s="13">
        <v>26249013</v>
      </c>
      <c r="E111" s="14">
        <f t="shared" si="3"/>
        <v>0.62999546386210137</v>
      </c>
    </row>
    <row r="112" spans="1:5" ht="84" outlineLevel="7" x14ac:dyDescent="0.2">
      <c r="A112" s="15" t="s">
        <v>162</v>
      </c>
      <c r="B112" s="23" t="s">
        <v>163</v>
      </c>
      <c r="C112" s="17">
        <v>41665400</v>
      </c>
      <c r="D112" s="17">
        <v>26249013</v>
      </c>
      <c r="E112" s="21">
        <f t="shared" si="3"/>
        <v>0.62999546386210137</v>
      </c>
    </row>
    <row r="113" spans="1:5" ht="24" outlineLevel="1" x14ac:dyDescent="0.2">
      <c r="A113" s="40" t="s">
        <v>164</v>
      </c>
      <c r="B113" s="41" t="s">
        <v>165</v>
      </c>
      <c r="C113" s="42">
        <v>20820578.199999999</v>
      </c>
      <c r="D113" s="42">
        <v>6139094.5700000003</v>
      </c>
      <c r="E113" s="43">
        <f t="shared" si="3"/>
        <v>0.29485706453627691</v>
      </c>
    </row>
    <row r="114" spans="1:5" outlineLevel="1" x14ac:dyDescent="0.2">
      <c r="A114" s="27"/>
      <c r="B114" s="28" t="s">
        <v>589</v>
      </c>
      <c r="C114" s="29"/>
      <c r="D114" s="29"/>
      <c r="E114" s="31"/>
    </row>
    <row r="115" spans="1:5" outlineLevel="1" x14ac:dyDescent="0.2">
      <c r="A115" s="32"/>
      <c r="B115" s="33" t="s">
        <v>590</v>
      </c>
      <c r="C115" s="34"/>
      <c r="D115" s="34"/>
      <c r="E115" s="36"/>
    </row>
    <row r="116" spans="1:5" outlineLevel="1" x14ac:dyDescent="0.2">
      <c r="A116" s="32"/>
      <c r="B116" s="33" t="s">
        <v>591</v>
      </c>
      <c r="C116" s="34">
        <v>5940000</v>
      </c>
      <c r="D116" s="34">
        <v>0</v>
      </c>
      <c r="E116" s="36">
        <f>D116/C116</f>
        <v>0</v>
      </c>
    </row>
    <row r="117" spans="1:5" outlineLevel="1" x14ac:dyDescent="0.2">
      <c r="A117" s="27"/>
      <c r="B117" s="28" t="s">
        <v>592</v>
      </c>
      <c r="C117" s="29">
        <f>C113-C116</f>
        <v>14880578.199999999</v>
      </c>
      <c r="D117" s="29">
        <f>D113-D116</f>
        <v>6139094.5700000003</v>
      </c>
      <c r="E117" s="38">
        <f>D117/C117</f>
        <v>0.41255752884656061</v>
      </c>
    </row>
    <row r="118" spans="1:5" ht="24" outlineLevel="2" x14ac:dyDescent="0.2">
      <c r="A118" s="11" t="s">
        <v>166</v>
      </c>
      <c r="B118" s="12" t="s">
        <v>167</v>
      </c>
      <c r="C118" s="13">
        <v>20720578.199999999</v>
      </c>
      <c r="D118" s="13">
        <v>6139094.5700000003</v>
      </c>
      <c r="E118" s="14">
        <f t="shared" si="3"/>
        <v>0.29628008015722268</v>
      </c>
    </row>
    <row r="119" spans="1:5" ht="24" outlineLevel="7" x14ac:dyDescent="0.2">
      <c r="A119" s="15" t="s">
        <v>168</v>
      </c>
      <c r="B119" s="16" t="s">
        <v>169</v>
      </c>
      <c r="C119" s="17">
        <v>1080000</v>
      </c>
      <c r="D119" s="17">
        <v>540000</v>
      </c>
      <c r="E119" s="20">
        <f t="shared" si="3"/>
        <v>0.5</v>
      </c>
    </row>
    <row r="120" spans="1:5" outlineLevel="7" x14ac:dyDescent="0.2">
      <c r="A120" s="15" t="s">
        <v>170</v>
      </c>
      <c r="B120" s="16" t="s">
        <v>171</v>
      </c>
      <c r="C120" s="17">
        <v>2647080</v>
      </c>
      <c r="D120" s="17">
        <v>1265820</v>
      </c>
      <c r="E120" s="18">
        <f t="shared" si="3"/>
        <v>0.47819484110793781</v>
      </c>
    </row>
    <row r="121" spans="1:5" ht="24" outlineLevel="7" x14ac:dyDescent="0.2">
      <c r="A121" s="15" t="s">
        <v>172</v>
      </c>
      <c r="B121" s="16" t="s">
        <v>173</v>
      </c>
      <c r="C121" s="17">
        <v>3996048</v>
      </c>
      <c r="D121" s="17">
        <v>1836296.69</v>
      </c>
      <c r="E121" s="18">
        <f t="shared" si="3"/>
        <v>0.45952818634811193</v>
      </c>
    </row>
    <row r="122" spans="1:5" ht="24" outlineLevel="7" x14ac:dyDescent="0.2">
      <c r="A122" s="15" t="s">
        <v>174</v>
      </c>
      <c r="B122" s="16" t="s">
        <v>175</v>
      </c>
      <c r="C122" s="17">
        <v>1912920</v>
      </c>
      <c r="D122" s="17">
        <v>899910</v>
      </c>
      <c r="E122" s="18">
        <f t="shared" si="3"/>
        <v>0.47043786462580767</v>
      </c>
    </row>
    <row r="123" spans="1:5" ht="24" outlineLevel="7" x14ac:dyDescent="0.2">
      <c r="A123" s="15" t="s">
        <v>176</v>
      </c>
      <c r="B123" s="16" t="s">
        <v>177</v>
      </c>
      <c r="C123" s="17">
        <v>3800276.52</v>
      </c>
      <c r="D123" s="17">
        <v>1306827.6000000001</v>
      </c>
      <c r="E123" s="18">
        <f t="shared" si="3"/>
        <v>0.34387697661537536</v>
      </c>
    </row>
    <row r="124" spans="1:5" ht="36" outlineLevel="7" x14ac:dyDescent="0.2">
      <c r="A124" s="15" t="s">
        <v>178</v>
      </c>
      <c r="B124" s="16" t="s">
        <v>179</v>
      </c>
      <c r="C124" s="17">
        <v>684253.68</v>
      </c>
      <c r="D124" s="17">
        <v>290240.28000000003</v>
      </c>
      <c r="E124" s="18">
        <f t="shared" si="3"/>
        <v>0.42417057954295551</v>
      </c>
    </row>
    <row r="125" spans="1:5" ht="36" outlineLevel="7" x14ac:dyDescent="0.2">
      <c r="A125" s="15" t="s">
        <v>180</v>
      </c>
      <c r="B125" s="16" t="s">
        <v>181</v>
      </c>
      <c r="C125" s="17">
        <v>6600000</v>
      </c>
      <c r="D125" s="17">
        <v>0</v>
      </c>
      <c r="E125" s="19">
        <f t="shared" si="3"/>
        <v>0</v>
      </c>
    </row>
    <row r="126" spans="1:5" ht="24" outlineLevel="2" x14ac:dyDescent="0.2">
      <c r="A126" s="11" t="s">
        <v>182</v>
      </c>
      <c r="B126" s="12" t="s">
        <v>183</v>
      </c>
      <c r="C126" s="13">
        <v>100000</v>
      </c>
      <c r="D126" s="13">
        <v>0</v>
      </c>
      <c r="E126" s="14">
        <f t="shared" si="3"/>
        <v>0</v>
      </c>
    </row>
    <row r="127" spans="1:5" outlineLevel="7" x14ac:dyDescent="0.2">
      <c r="A127" s="15" t="s">
        <v>184</v>
      </c>
      <c r="B127" s="16" t="s">
        <v>185</v>
      </c>
      <c r="C127" s="17">
        <v>100000</v>
      </c>
      <c r="D127" s="17">
        <v>0</v>
      </c>
      <c r="E127" s="21">
        <f t="shared" si="3"/>
        <v>0</v>
      </c>
    </row>
    <row r="128" spans="1:5" ht="36" outlineLevel="1" x14ac:dyDescent="0.2">
      <c r="A128" s="40" t="s">
        <v>186</v>
      </c>
      <c r="B128" s="41" t="s">
        <v>187</v>
      </c>
      <c r="C128" s="42">
        <v>45378298.780000001</v>
      </c>
      <c r="D128" s="42">
        <v>7058737.2800000003</v>
      </c>
      <c r="E128" s="43">
        <f t="shared" si="3"/>
        <v>0.15555314918749363</v>
      </c>
    </row>
    <row r="129" spans="1:5" outlineLevel="1" x14ac:dyDescent="0.2">
      <c r="A129" s="27"/>
      <c r="B129" s="28" t="s">
        <v>589</v>
      </c>
      <c r="C129" s="29"/>
      <c r="D129" s="29"/>
      <c r="E129" s="31"/>
    </row>
    <row r="130" spans="1:5" outlineLevel="1" x14ac:dyDescent="0.2">
      <c r="A130" s="32"/>
      <c r="B130" s="33" t="s">
        <v>590</v>
      </c>
      <c r="C130" s="34"/>
      <c r="D130" s="34"/>
      <c r="E130" s="36"/>
    </row>
    <row r="131" spans="1:5" outlineLevel="1" x14ac:dyDescent="0.2">
      <c r="A131" s="32"/>
      <c r="B131" s="33" t="s">
        <v>591</v>
      </c>
      <c r="C131" s="34">
        <v>39170150.020000003</v>
      </c>
      <c r="D131" s="34">
        <v>5443500.2699999996</v>
      </c>
      <c r="E131" s="36">
        <f>D131/C131</f>
        <v>0.13897062603080629</v>
      </c>
    </row>
    <row r="132" spans="1:5" outlineLevel="1" x14ac:dyDescent="0.2">
      <c r="A132" s="27"/>
      <c r="B132" s="28" t="s">
        <v>592</v>
      </c>
      <c r="C132" s="29">
        <f>C128-C131-C130</f>
        <v>6208148.7599999979</v>
      </c>
      <c r="D132" s="29">
        <f>D128-D131</f>
        <v>1615237.0100000007</v>
      </c>
      <c r="E132" s="38">
        <f>D132/C132</f>
        <v>0.2601801394333858</v>
      </c>
    </row>
    <row r="133" spans="1:5" ht="24" outlineLevel="2" x14ac:dyDescent="0.2">
      <c r="A133" s="11" t="s">
        <v>188</v>
      </c>
      <c r="B133" s="12" t="s">
        <v>189</v>
      </c>
      <c r="C133" s="13">
        <v>45378298.780000001</v>
      </c>
      <c r="D133" s="13">
        <v>7058737.2800000003</v>
      </c>
      <c r="E133" s="14">
        <f t="shared" si="3"/>
        <v>0.15555314918749363</v>
      </c>
    </row>
    <row r="134" spans="1:5" ht="24" outlineLevel="7" x14ac:dyDescent="0.2">
      <c r="A134" s="15" t="s">
        <v>190</v>
      </c>
      <c r="B134" s="16" t="s">
        <v>191</v>
      </c>
      <c r="C134" s="17">
        <v>700000</v>
      </c>
      <c r="D134" s="17">
        <v>595445.77</v>
      </c>
      <c r="E134" s="20">
        <f t="shared" si="3"/>
        <v>0.85063681428571436</v>
      </c>
    </row>
    <row r="135" spans="1:5" ht="24" outlineLevel="7" x14ac:dyDescent="0.2">
      <c r="A135" s="15" t="s">
        <v>192</v>
      </c>
      <c r="B135" s="16" t="s">
        <v>193</v>
      </c>
      <c r="C135" s="17">
        <v>2112558.69</v>
      </c>
      <c r="D135" s="17">
        <v>719870</v>
      </c>
      <c r="E135" s="18">
        <f t="shared" si="3"/>
        <v>0.34075739689863954</v>
      </c>
    </row>
    <row r="136" spans="1:5" ht="36" outlineLevel="7" x14ac:dyDescent="0.2">
      <c r="A136" s="15" t="s">
        <v>194</v>
      </c>
      <c r="B136" s="16" t="s">
        <v>195</v>
      </c>
      <c r="C136" s="17">
        <v>2631666.67</v>
      </c>
      <c r="D136" s="17">
        <v>0</v>
      </c>
      <c r="E136" s="18">
        <f t="shared" si="3"/>
        <v>0</v>
      </c>
    </row>
    <row r="137" spans="1:5" ht="36" outlineLevel="7" x14ac:dyDescent="0.2">
      <c r="A137" s="15" t="s">
        <v>196</v>
      </c>
      <c r="B137" s="16" t="s">
        <v>197</v>
      </c>
      <c r="C137" s="17">
        <v>8833555.5600000005</v>
      </c>
      <c r="D137" s="17">
        <v>255000</v>
      </c>
      <c r="E137" s="18">
        <f t="shared" si="3"/>
        <v>2.8867198294952479E-2</v>
      </c>
    </row>
    <row r="138" spans="1:5" ht="36" outlineLevel="7" x14ac:dyDescent="0.2">
      <c r="A138" s="15" t="s">
        <v>198</v>
      </c>
      <c r="B138" s="16" t="s">
        <v>199</v>
      </c>
      <c r="C138" s="17">
        <v>1658445</v>
      </c>
      <c r="D138" s="17">
        <v>0</v>
      </c>
      <c r="E138" s="18">
        <f t="shared" si="3"/>
        <v>0</v>
      </c>
    </row>
    <row r="139" spans="1:5" ht="24" outlineLevel="7" x14ac:dyDescent="0.2">
      <c r="A139" s="15" t="s">
        <v>200</v>
      </c>
      <c r="B139" s="16" t="s">
        <v>201</v>
      </c>
      <c r="C139" s="17">
        <v>17219842.859999999</v>
      </c>
      <c r="D139" s="17">
        <v>5488421.5099999998</v>
      </c>
      <c r="E139" s="18">
        <f t="shared" si="3"/>
        <v>0.31872657344330724</v>
      </c>
    </row>
    <row r="140" spans="1:5" ht="24" outlineLevel="7" x14ac:dyDescent="0.2">
      <c r="A140" s="15" t="s">
        <v>202</v>
      </c>
      <c r="B140" s="16" t="s">
        <v>203</v>
      </c>
      <c r="C140" s="17">
        <v>12222230</v>
      </c>
      <c r="D140" s="17">
        <v>0</v>
      </c>
      <c r="E140" s="19">
        <f t="shared" si="3"/>
        <v>0</v>
      </c>
    </row>
    <row r="141" spans="1:5" ht="60" outlineLevel="1" x14ac:dyDescent="0.2">
      <c r="A141" s="40" t="s">
        <v>204</v>
      </c>
      <c r="B141" s="41" t="s">
        <v>205</v>
      </c>
      <c r="C141" s="42">
        <v>60137209.32</v>
      </c>
      <c r="D141" s="42">
        <v>23872034.100000001</v>
      </c>
      <c r="E141" s="43">
        <f t="shared" si="3"/>
        <v>0.39695945937519272</v>
      </c>
    </row>
    <row r="142" spans="1:5" outlineLevel="1" x14ac:dyDescent="0.2">
      <c r="A142" s="27"/>
      <c r="B142" s="28" t="s">
        <v>589</v>
      </c>
      <c r="C142" s="29"/>
      <c r="D142" s="29"/>
      <c r="E142" s="31"/>
    </row>
    <row r="143" spans="1:5" outlineLevel="1" x14ac:dyDescent="0.2">
      <c r="A143" s="32"/>
      <c r="B143" s="33" t="s">
        <v>590</v>
      </c>
      <c r="C143" s="34">
        <f>C147+591309.32</f>
        <v>849209.32</v>
      </c>
      <c r="D143" s="34">
        <f>D147+591309.32</f>
        <v>820118.98</v>
      </c>
      <c r="E143" s="36"/>
    </row>
    <row r="144" spans="1:5" outlineLevel="1" x14ac:dyDescent="0.2">
      <c r="A144" s="32"/>
      <c r="B144" s="33" t="s">
        <v>591</v>
      </c>
      <c r="C144" s="34">
        <f>C148+C149+C150+C151+C152+C153+C154+C155+C157+615444.4</f>
        <v>59288000</v>
      </c>
      <c r="D144" s="34">
        <f>D148+D149+D150+D151+D152+D153+D154+D155+D157+615444.4</f>
        <v>23051915.119999997</v>
      </c>
      <c r="E144" s="36">
        <f>D144/C144</f>
        <v>0.38881249359060849</v>
      </c>
    </row>
    <row r="145" spans="1:5" outlineLevel="1" x14ac:dyDescent="0.2">
      <c r="A145" s="27"/>
      <c r="B145" s="28" t="s">
        <v>592</v>
      </c>
      <c r="C145" s="29">
        <f>C141-C144-C143</f>
        <v>0</v>
      </c>
      <c r="D145" s="29">
        <f>D141-D144-D143</f>
        <v>4.1909515857696533E-9</v>
      </c>
      <c r="E145" s="38"/>
    </row>
    <row r="146" spans="1:5" ht="48" outlineLevel="2" x14ac:dyDescent="0.2">
      <c r="A146" s="11" t="s">
        <v>206</v>
      </c>
      <c r="B146" s="12" t="s">
        <v>207</v>
      </c>
      <c r="C146" s="13">
        <v>33071000</v>
      </c>
      <c r="D146" s="13">
        <v>16447173.539999999</v>
      </c>
      <c r="E146" s="14">
        <f t="shared" si="3"/>
        <v>0.49732918690091016</v>
      </c>
    </row>
    <row r="147" spans="1:5" ht="24" outlineLevel="7" x14ac:dyDescent="0.2">
      <c r="A147" s="15" t="s">
        <v>208</v>
      </c>
      <c r="B147" s="16" t="s">
        <v>209</v>
      </c>
      <c r="C147" s="17">
        <v>257900</v>
      </c>
      <c r="D147" s="17">
        <v>228809.66</v>
      </c>
      <c r="E147" s="20">
        <f t="shared" si="3"/>
        <v>0.88720302442807286</v>
      </c>
    </row>
    <row r="148" spans="1:5" ht="24" outlineLevel="7" x14ac:dyDescent="0.2">
      <c r="A148" s="15" t="s">
        <v>210</v>
      </c>
      <c r="B148" s="16" t="s">
        <v>211</v>
      </c>
      <c r="C148" s="17">
        <v>4804400</v>
      </c>
      <c r="D148" s="17">
        <v>2471582.41</v>
      </c>
      <c r="E148" s="18">
        <f t="shared" si="3"/>
        <v>0.51444143077179261</v>
      </c>
    </row>
    <row r="149" spans="1:5" ht="24" outlineLevel="7" x14ac:dyDescent="0.2">
      <c r="A149" s="15" t="s">
        <v>212</v>
      </c>
      <c r="B149" s="16" t="s">
        <v>213</v>
      </c>
      <c r="C149" s="17">
        <v>1138800</v>
      </c>
      <c r="D149" s="17">
        <v>0</v>
      </c>
      <c r="E149" s="18">
        <f t="shared" si="3"/>
        <v>0</v>
      </c>
    </row>
    <row r="150" spans="1:5" ht="36" outlineLevel="7" x14ac:dyDescent="0.2">
      <c r="A150" s="15" t="s">
        <v>214</v>
      </c>
      <c r="B150" s="16" t="s">
        <v>215</v>
      </c>
      <c r="C150" s="17">
        <v>24091100</v>
      </c>
      <c r="D150" s="17">
        <v>12765479</v>
      </c>
      <c r="E150" s="18">
        <f t="shared" si="3"/>
        <v>0.52988360846951776</v>
      </c>
    </row>
    <row r="151" spans="1:5" ht="72" outlineLevel="7" x14ac:dyDescent="0.2">
      <c r="A151" s="15" t="s">
        <v>216</v>
      </c>
      <c r="B151" s="23" t="s">
        <v>217</v>
      </c>
      <c r="C151" s="17">
        <v>763800</v>
      </c>
      <c r="D151" s="17">
        <v>375440</v>
      </c>
      <c r="E151" s="18">
        <f t="shared" si="3"/>
        <v>0.49154228855721394</v>
      </c>
    </row>
    <row r="152" spans="1:5" ht="72" outlineLevel="7" x14ac:dyDescent="0.2">
      <c r="A152" s="15" t="s">
        <v>218</v>
      </c>
      <c r="B152" s="23" t="s">
        <v>219</v>
      </c>
      <c r="C152" s="17">
        <v>400000</v>
      </c>
      <c r="D152" s="17">
        <v>0</v>
      </c>
      <c r="E152" s="18">
        <f t="shared" si="3"/>
        <v>0</v>
      </c>
    </row>
    <row r="153" spans="1:5" ht="48" outlineLevel="7" x14ac:dyDescent="0.2">
      <c r="A153" s="15" t="s">
        <v>220</v>
      </c>
      <c r="B153" s="16" t="s">
        <v>221</v>
      </c>
      <c r="C153" s="17">
        <v>180000</v>
      </c>
      <c r="D153" s="17">
        <v>0</v>
      </c>
      <c r="E153" s="18">
        <f t="shared" si="3"/>
        <v>0</v>
      </c>
    </row>
    <row r="154" spans="1:5" ht="132" outlineLevel="7" x14ac:dyDescent="0.2">
      <c r="A154" s="15" t="s">
        <v>222</v>
      </c>
      <c r="B154" s="23" t="s">
        <v>223</v>
      </c>
      <c r="C154" s="17">
        <v>1374000</v>
      </c>
      <c r="D154" s="17">
        <v>605862.47</v>
      </c>
      <c r="E154" s="18">
        <f t="shared" si="3"/>
        <v>0.44094794032023288</v>
      </c>
    </row>
    <row r="155" spans="1:5" ht="36" outlineLevel="7" x14ac:dyDescent="0.2">
      <c r="A155" s="15" t="s">
        <v>224</v>
      </c>
      <c r="B155" s="16" t="s">
        <v>225</v>
      </c>
      <c r="C155" s="17">
        <v>61000</v>
      </c>
      <c r="D155" s="17">
        <v>0</v>
      </c>
      <c r="E155" s="19">
        <f t="shared" si="3"/>
        <v>0</v>
      </c>
    </row>
    <row r="156" spans="1:5" ht="72" outlineLevel="2" x14ac:dyDescent="0.2">
      <c r="A156" s="11" t="s">
        <v>226</v>
      </c>
      <c r="B156" s="24" t="s">
        <v>227</v>
      </c>
      <c r="C156" s="13">
        <v>27066209.32</v>
      </c>
      <c r="D156" s="13">
        <v>7424860.5599999996</v>
      </c>
      <c r="E156" s="14">
        <f t="shared" si="3"/>
        <v>0.27432214360780682</v>
      </c>
    </row>
    <row r="157" spans="1:5" ht="36" outlineLevel="7" x14ac:dyDescent="0.2">
      <c r="A157" s="15" t="s">
        <v>228</v>
      </c>
      <c r="B157" s="16" t="s">
        <v>229</v>
      </c>
      <c r="C157" s="17">
        <v>25859455.600000001</v>
      </c>
      <c r="D157" s="17">
        <v>6218106.8399999999</v>
      </c>
      <c r="E157" s="20">
        <f t="shared" si="3"/>
        <v>0.24045776276898881</v>
      </c>
    </row>
    <row r="158" spans="1:5" ht="36" outlineLevel="7" x14ac:dyDescent="0.2">
      <c r="A158" s="15" t="s">
        <v>230</v>
      </c>
      <c r="B158" s="16" t="s">
        <v>229</v>
      </c>
      <c r="C158" s="17">
        <v>1206753.72</v>
      </c>
      <c r="D158" s="17">
        <v>1206753.72</v>
      </c>
      <c r="E158" s="19">
        <f t="shared" si="3"/>
        <v>1</v>
      </c>
    </row>
    <row r="159" spans="1:5" ht="36" x14ac:dyDescent="0.2">
      <c r="A159" s="40" t="s">
        <v>231</v>
      </c>
      <c r="B159" s="41" t="s">
        <v>232</v>
      </c>
      <c r="C159" s="42">
        <v>60762211.240000002</v>
      </c>
      <c r="D159" s="42">
        <v>27844975.43</v>
      </c>
      <c r="E159" s="43">
        <f t="shared" si="3"/>
        <v>0.45826139078476363</v>
      </c>
    </row>
    <row r="160" spans="1:5" ht="24" outlineLevel="1" x14ac:dyDescent="0.2">
      <c r="A160" s="40" t="s">
        <v>233</v>
      </c>
      <c r="B160" s="41" t="s">
        <v>234</v>
      </c>
      <c r="C160" s="42">
        <v>49366953.539999999</v>
      </c>
      <c r="D160" s="42">
        <v>27635490.129999999</v>
      </c>
      <c r="E160" s="43">
        <f t="shared" si="3"/>
        <v>0.55979735730721369</v>
      </c>
    </row>
    <row r="161" spans="1:5" outlineLevel="1" x14ac:dyDescent="0.2">
      <c r="A161" s="27"/>
      <c r="B161" s="28" t="s">
        <v>589</v>
      </c>
      <c r="C161" s="29"/>
      <c r="D161" s="29"/>
      <c r="E161" s="31"/>
    </row>
    <row r="162" spans="1:5" outlineLevel="1" x14ac:dyDescent="0.2">
      <c r="A162" s="32"/>
      <c r="B162" s="33" t="s">
        <v>590</v>
      </c>
      <c r="C162" s="34"/>
      <c r="D162" s="34"/>
      <c r="E162" s="36"/>
    </row>
    <row r="163" spans="1:5" outlineLevel="1" x14ac:dyDescent="0.2">
      <c r="A163" s="32"/>
      <c r="B163" s="33" t="s">
        <v>591</v>
      </c>
      <c r="C163" s="34">
        <v>0</v>
      </c>
      <c r="D163" s="34">
        <f>D196</f>
        <v>0</v>
      </c>
      <c r="E163" s="38"/>
    </row>
    <row r="164" spans="1:5" outlineLevel="1" x14ac:dyDescent="0.2">
      <c r="A164" s="27"/>
      <c r="B164" s="28" t="s">
        <v>592</v>
      </c>
      <c r="C164" s="29">
        <f>C160-C162-C163</f>
        <v>49366953.539999999</v>
      </c>
      <c r="D164" s="29">
        <f>D160-D162-D163</f>
        <v>27635490.129999999</v>
      </c>
      <c r="E164" s="38">
        <f>D164/C164</f>
        <v>0.55979735730721369</v>
      </c>
    </row>
    <row r="165" spans="1:5" ht="24" outlineLevel="2" x14ac:dyDescent="0.2">
      <c r="A165" s="11" t="s">
        <v>235</v>
      </c>
      <c r="B165" s="12" t="s">
        <v>236</v>
      </c>
      <c r="C165" s="13">
        <v>8597297.3900000006</v>
      </c>
      <c r="D165" s="13">
        <v>3329843</v>
      </c>
      <c r="E165" s="14">
        <f t="shared" si="3"/>
        <v>0.3873127622493468</v>
      </c>
    </row>
    <row r="166" spans="1:5" ht="24" outlineLevel="7" x14ac:dyDescent="0.2">
      <c r="A166" s="15" t="s">
        <v>237</v>
      </c>
      <c r="B166" s="16" t="s">
        <v>11</v>
      </c>
      <c r="C166" s="17">
        <v>6280300</v>
      </c>
      <c r="D166" s="17">
        <v>3093549</v>
      </c>
      <c r="E166" s="20">
        <f t="shared" si="3"/>
        <v>0.49257981306625481</v>
      </c>
    </row>
    <row r="167" spans="1:5" ht="24" outlineLevel="7" x14ac:dyDescent="0.2">
      <c r="A167" s="15" t="s">
        <v>238</v>
      </c>
      <c r="B167" s="16" t="s">
        <v>239</v>
      </c>
      <c r="C167" s="17">
        <v>172500</v>
      </c>
      <c r="D167" s="17">
        <v>0</v>
      </c>
      <c r="E167" s="18">
        <f t="shared" si="3"/>
        <v>0</v>
      </c>
    </row>
    <row r="168" spans="1:5" ht="24" outlineLevel="7" x14ac:dyDescent="0.2">
      <c r="A168" s="15" t="s">
        <v>240</v>
      </c>
      <c r="B168" s="16" t="s">
        <v>241</v>
      </c>
      <c r="C168" s="17">
        <v>529977.93999999994</v>
      </c>
      <c r="D168" s="17">
        <v>0</v>
      </c>
      <c r="E168" s="18">
        <f t="shared" si="3"/>
        <v>0</v>
      </c>
    </row>
    <row r="169" spans="1:5" ht="24" outlineLevel="7" x14ac:dyDescent="0.2">
      <c r="A169" s="15" t="s">
        <v>242</v>
      </c>
      <c r="B169" s="16" t="s">
        <v>243</v>
      </c>
      <c r="C169" s="17">
        <v>196025.45</v>
      </c>
      <c r="D169" s="17">
        <v>0</v>
      </c>
      <c r="E169" s="18">
        <f t="shared" si="3"/>
        <v>0</v>
      </c>
    </row>
    <row r="170" spans="1:5" ht="36" outlineLevel="7" x14ac:dyDescent="0.2">
      <c r="A170" s="15" t="s">
        <v>244</v>
      </c>
      <c r="B170" s="16" t="s">
        <v>245</v>
      </c>
      <c r="C170" s="17">
        <v>100000</v>
      </c>
      <c r="D170" s="17">
        <v>0</v>
      </c>
      <c r="E170" s="18">
        <f t="shared" si="3"/>
        <v>0</v>
      </c>
    </row>
    <row r="171" spans="1:5" ht="48" outlineLevel="7" x14ac:dyDescent="0.2">
      <c r="A171" s="15" t="s">
        <v>246</v>
      </c>
      <c r="B171" s="16" t="s">
        <v>247</v>
      </c>
      <c r="C171" s="17">
        <v>1318494</v>
      </c>
      <c r="D171" s="17">
        <v>236294</v>
      </c>
      <c r="E171" s="19">
        <f t="shared" si="3"/>
        <v>0.17921507416795224</v>
      </c>
    </row>
    <row r="172" spans="1:5" ht="24" outlineLevel="2" x14ac:dyDescent="0.2">
      <c r="A172" s="11" t="s">
        <v>248</v>
      </c>
      <c r="B172" s="12" t="s">
        <v>249</v>
      </c>
      <c r="C172" s="13">
        <v>508000</v>
      </c>
      <c r="D172" s="13">
        <v>300684</v>
      </c>
      <c r="E172" s="14">
        <f t="shared" si="3"/>
        <v>0.5918976377952756</v>
      </c>
    </row>
    <row r="173" spans="1:5" ht="48" outlineLevel="7" x14ac:dyDescent="0.2">
      <c r="A173" s="15" t="s">
        <v>250</v>
      </c>
      <c r="B173" s="16" t="s">
        <v>251</v>
      </c>
      <c r="C173" s="17">
        <v>508000</v>
      </c>
      <c r="D173" s="17">
        <v>300684</v>
      </c>
      <c r="E173" s="21">
        <f t="shared" si="3"/>
        <v>0.5918976377952756</v>
      </c>
    </row>
    <row r="174" spans="1:5" ht="24" outlineLevel="2" x14ac:dyDescent="0.2">
      <c r="A174" s="11" t="s">
        <v>252</v>
      </c>
      <c r="B174" s="12" t="s">
        <v>253</v>
      </c>
      <c r="C174" s="13">
        <v>33900</v>
      </c>
      <c r="D174" s="13">
        <v>0</v>
      </c>
      <c r="E174" s="14">
        <f t="shared" si="3"/>
        <v>0</v>
      </c>
    </row>
    <row r="175" spans="1:5" ht="24" outlineLevel="7" x14ac:dyDescent="0.2">
      <c r="A175" s="15" t="s">
        <v>254</v>
      </c>
      <c r="B175" s="16" t="s">
        <v>255</v>
      </c>
      <c r="C175" s="17">
        <v>33900</v>
      </c>
      <c r="D175" s="17">
        <v>0</v>
      </c>
      <c r="E175" s="21">
        <f t="shared" si="3"/>
        <v>0</v>
      </c>
    </row>
    <row r="176" spans="1:5" ht="24" outlineLevel="2" x14ac:dyDescent="0.2">
      <c r="A176" s="11" t="s">
        <v>256</v>
      </c>
      <c r="B176" s="12" t="s">
        <v>257</v>
      </c>
      <c r="C176" s="13">
        <v>50900</v>
      </c>
      <c r="D176" s="13">
        <v>0</v>
      </c>
      <c r="E176" s="14">
        <f t="shared" ref="E176:E255" si="4">D176/C176</f>
        <v>0</v>
      </c>
    </row>
    <row r="177" spans="1:5" ht="24" outlineLevel="7" x14ac:dyDescent="0.2">
      <c r="A177" s="15" t="s">
        <v>258</v>
      </c>
      <c r="B177" s="16" t="s">
        <v>259</v>
      </c>
      <c r="C177" s="17">
        <v>50900</v>
      </c>
      <c r="D177" s="17">
        <v>0</v>
      </c>
      <c r="E177" s="21">
        <f t="shared" si="4"/>
        <v>0</v>
      </c>
    </row>
    <row r="178" spans="1:5" ht="24" outlineLevel="2" x14ac:dyDescent="0.2">
      <c r="A178" s="11" t="s">
        <v>260</v>
      </c>
      <c r="B178" s="12" t="s">
        <v>261</v>
      </c>
      <c r="C178" s="13">
        <v>200000</v>
      </c>
      <c r="D178" s="13">
        <v>54246.239999999998</v>
      </c>
      <c r="E178" s="14">
        <f t="shared" si="4"/>
        <v>0.27123120000000001</v>
      </c>
    </row>
    <row r="179" spans="1:5" ht="36" outlineLevel="7" x14ac:dyDescent="0.2">
      <c r="A179" s="15" t="s">
        <v>262</v>
      </c>
      <c r="B179" s="16" t="s">
        <v>263</v>
      </c>
      <c r="C179" s="17">
        <v>200000</v>
      </c>
      <c r="D179" s="17">
        <v>54246.239999999998</v>
      </c>
      <c r="E179" s="21">
        <f t="shared" si="4"/>
        <v>0.27123120000000001</v>
      </c>
    </row>
    <row r="180" spans="1:5" ht="36" outlineLevel="2" x14ac:dyDescent="0.2">
      <c r="A180" s="11" t="s">
        <v>264</v>
      </c>
      <c r="B180" s="12" t="s">
        <v>265</v>
      </c>
      <c r="C180" s="13">
        <v>39976856.149999999</v>
      </c>
      <c r="D180" s="13">
        <v>23950716.890000001</v>
      </c>
      <c r="E180" s="14">
        <f t="shared" si="4"/>
        <v>0.59911456769218707</v>
      </c>
    </row>
    <row r="181" spans="1:5" ht="24" outlineLevel="7" x14ac:dyDescent="0.2">
      <c r="A181" s="15" t="s">
        <v>266</v>
      </c>
      <c r="B181" s="16" t="s">
        <v>11</v>
      </c>
      <c r="C181" s="17">
        <v>39976856.149999999</v>
      </c>
      <c r="D181" s="17">
        <v>23950716.890000001</v>
      </c>
      <c r="E181" s="21">
        <f t="shared" si="4"/>
        <v>0.59911456769218707</v>
      </c>
    </row>
    <row r="182" spans="1:5" ht="24" outlineLevel="1" x14ac:dyDescent="0.2">
      <c r="A182" s="40" t="s">
        <v>267</v>
      </c>
      <c r="B182" s="41" t="s">
        <v>268</v>
      </c>
      <c r="C182" s="42">
        <v>11395257.699999999</v>
      </c>
      <c r="D182" s="42">
        <v>209485.3</v>
      </c>
      <c r="E182" s="43">
        <f t="shared" si="4"/>
        <v>1.8383550904689062E-2</v>
      </c>
    </row>
    <row r="183" spans="1:5" outlineLevel="1" x14ac:dyDescent="0.2">
      <c r="A183" s="27"/>
      <c r="B183" s="28" t="s">
        <v>589</v>
      </c>
      <c r="C183" s="29"/>
      <c r="D183" s="29"/>
      <c r="E183" s="31"/>
    </row>
    <row r="184" spans="1:5" outlineLevel="1" x14ac:dyDescent="0.2">
      <c r="A184" s="32"/>
      <c r="B184" s="33" t="s">
        <v>590</v>
      </c>
      <c r="C184" s="34"/>
      <c r="D184" s="34"/>
      <c r="E184" s="36"/>
    </row>
    <row r="185" spans="1:5" outlineLevel="1" x14ac:dyDescent="0.2">
      <c r="A185" s="32"/>
      <c r="B185" s="33" t="s">
        <v>591</v>
      </c>
      <c r="C185" s="34">
        <v>7155000</v>
      </c>
      <c r="D185" s="34">
        <f>D189+D193</f>
        <v>0</v>
      </c>
      <c r="E185" s="36">
        <f>D185/C185</f>
        <v>0</v>
      </c>
    </row>
    <row r="186" spans="1:5" outlineLevel="1" x14ac:dyDescent="0.2">
      <c r="A186" s="27"/>
      <c r="B186" s="28" t="s">
        <v>592</v>
      </c>
      <c r="C186" s="29">
        <f>C182-C184-C185</f>
        <v>4240257.6999999993</v>
      </c>
      <c r="D186" s="29">
        <f>D182-D184-D185</f>
        <v>209485.3</v>
      </c>
      <c r="E186" s="38">
        <f>D186/C186</f>
        <v>4.9403907691742417E-2</v>
      </c>
    </row>
    <row r="187" spans="1:5" ht="24" outlineLevel="2" x14ac:dyDescent="0.2">
      <c r="A187" s="11" t="s">
        <v>269</v>
      </c>
      <c r="B187" s="12" t="s">
        <v>270</v>
      </c>
      <c r="C187" s="13">
        <v>2806800</v>
      </c>
      <c r="D187" s="13">
        <v>203485.3</v>
      </c>
      <c r="E187" s="14">
        <f t="shared" si="4"/>
        <v>7.2497256662391332E-2</v>
      </c>
    </row>
    <row r="188" spans="1:5" ht="24" outlineLevel="7" x14ac:dyDescent="0.2">
      <c r="A188" s="15" t="s">
        <v>271</v>
      </c>
      <c r="B188" s="16" t="s">
        <v>272</v>
      </c>
      <c r="C188" s="17">
        <v>375600</v>
      </c>
      <c r="D188" s="17">
        <v>203485.3</v>
      </c>
      <c r="E188" s="20">
        <f t="shared" si="4"/>
        <v>0.541760649627263</v>
      </c>
    </row>
    <row r="189" spans="1:5" outlineLevel="7" x14ac:dyDescent="0.2">
      <c r="A189" s="15" t="s">
        <v>273</v>
      </c>
      <c r="B189" s="16" t="s">
        <v>274</v>
      </c>
      <c r="C189" s="17">
        <v>2431200</v>
      </c>
      <c r="D189" s="17">
        <v>0</v>
      </c>
      <c r="E189" s="19">
        <f t="shared" si="4"/>
        <v>0</v>
      </c>
    </row>
    <row r="190" spans="1:5" ht="36" outlineLevel="2" x14ac:dyDescent="0.2">
      <c r="A190" s="11" t="s">
        <v>275</v>
      </c>
      <c r="B190" s="12" t="s">
        <v>276</v>
      </c>
      <c r="C190" s="13">
        <v>260000</v>
      </c>
      <c r="D190" s="13">
        <v>6000</v>
      </c>
      <c r="E190" s="14">
        <f t="shared" si="4"/>
        <v>2.3076923076923078E-2</v>
      </c>
    </row>
    <row r="191" spans="1:5" ht="36" outlineLevel="7" x14ac:dyDescent="0.2">
      <c r="A191" s="15" t="s">
        <v>277</v>
      </c>
      <c r="B191" s="16" t="s">
        <v>278</v>
      </c>
      <c r="C191" s="17">
        <v>260000</v>
      </c>
      <c r="D191" s="25">
        <v>6000</v>
      </c>
      <c r="E191" s="21">
        <f t="shared" si="4"/>
        <v>2.3076923076923078E-2</v>
      </c>
    </row>
    <row r="192" spans="1:5" ht="24" outlineLevel="2" x14ac:dyDescent="0.2">
      <c r="A192" s="11" t="s">
        <v>279</v>
      </c>
      <c r="B192" s="12" t="s">
        <v>280</v>
      </c>
      <c r="C192" s="13">
        <v>540000</v>
      </c>
      <c r="D192" s="13">
        <v>0</v>
      </c>
      <c r="E192" s="14">
        <f t="shared" si="4"/>
        <v>0</v>
      </c>
    </row>
    <row r="193" spans="1:5" ht="24" outlineLevel="7" x14ac:dyDescent="0.2">
      <c r="A193" s="15" t="s">
        <v>281</v>
      </c>
      <c r="B193" s="16" t="s">
        <v>282</v>
      </c>
      <c r="C193" s="17">
        <v>540000</v>
      </c>
      <c r="D193" s="26">
        <v>0</v>
      </c>
      <c r="E193" s="21">
        <f t="shared" si="4"/>
        <v>0</v>
      </c>
    </row>
    <row r="194" spans="1:5" ht="24" outlineLevel="2" x14ac:dyDescent="0.2">
      <c r="A194" s="11" t="s">
        <v>283</v>
      </c>
      <c r="B194" s="12" t="s">
        <v>284</v>
      </c>
      <c r="C194" s="13">
        <v>20000</v>
      </c>
      <c r="D194" s="13">
        <v>0</v>
      </c>
      <c r="E194" s="14">
        <f t="shared" si="4"/>
        <v>0</v>
      </c>
    </row>
    <row r="195" spans="1:5" ht="24" outlineLevel="7" x14ac:dyDescent="0.2">
      <c r="A195" s="15" t="s">
        <v>285</v>
      </c>
      <c r="B195" s="16" t="s">
        <v>286</v>
      </c>
      <c r="C195" s="17">
        <v>20000</v>
      </c>
      <c r="D195" s="17">
        <v>0</v>
      </c>
      <c r="E195" s="21">
        <f t="shared" si="4"/>
        <v>0</v>
      </c>
    </row>
    <row r="196" spans="1:5" ht="24" outlineLevel="2" x14ac:dyDescent="0.2">
      <c r="A196" s="11" t="s">
        <v>287</v>
      </c>
      <c r="B196" s="12" t="s">
        <v>288</v>
      </c>
      <c r="C196" s="13">
        <v>85000</v>
      </c>
      <c r="D196" s="13">
        <v>0</v>
      </c>
      <c r="E196" s="14">
        <f t="shared" si="4"/>
        <v>0</v>
      </c>
    </row>
    <row r="197" spans="1:5" ht="24" outlineLevel="7" x14ac:dyDescent="0.2">
      <c r="A197" s="15" t="s">
        <v>289</v>
      </c>
      <c r="B197" s="16" t="s">
        <v>290</v>
      </c>
      <c r="C197" s="17">
        <v>85000</v>
      </c>
      <c r="D197" s="17">
        <v>0</v>
      </c>
      <c r="E197" s="21">
        <f t="shared" si="4"/>
        <v>0</v>
      </c>
    </row>
    <row r="198" spans="1:5" ht="24" outlineLevel="2" x14ac:dyDescent="0.2">
      <c r="A198" s="11" t="s">
        <v>291</v>
      </c>
      <c r="B198" s="12" t="s">
        <v>153</v>
      </c>
      <c r="C198" s="13">
        <v>1202250</v>
      </c>
      <c r="D198" s="13">
        <v>0</v>
      </c>
      <c r="E198" s="14">
        <f t="shared" si="4"/>
        <v>0</v>
      </c>
    </row>
    <row r="199" spans="1:5" ht="24" outlineLevel="7" x14ac:dyDescent="0.2">
      <c r="A199" s="15" t="s">
        <v>292</v>
      </c>
      <c r="B199" s="16" t="s">
        <v>293</v>
      </c>
      <c r="C199" s="17">
        <v>1202250</v>
      </c>
      <c r="D199" s="17">
        <v>0</v>
      </c>
      <c r="E199" s="21">
        <f t="shared" si="4"/>
        <v>0</v>
      </c>
    </row>
    <row r="200" spans="1:5" ht="48" outlineLevel="2" x14ac:dyDescent="0.2">
      <c r="A200" s="11" t="s">
        <v>294</v>
      </c>
      <c r="B200" s="12" t="s">
        <v>295</v>
      </c>
      <c r="C200" s="13">
        <v>6481207.7000000002</v>
      </c>
      <c r="D200" s="13">
        <v>0</v>
      </c>
      <c r="E200" s="14">
        <f t="shared" si="4"/>
        <v>0</v>
      </c>
    </row>
    <row r="201" spans="1:5" ht="24" outlineLevel="7" x14ac:dyDescent="0.2">
      <c r="A201" s="15" t="s">
        <v>296</v>
      </c>
      <c r="B201" s="16" t="s">
        <v>297</v>
      </c>
      <c r="C201" s="17">
        <v>930651.7</v>
      </c>
      <c r="D201" s="17">
        <v>0</v>
      </c>
      <c r="E201" s="20">
        <f t="shared" si="4"/>
        <v>0</v>
      </c>
    </row>
    <row r="202" spans="1:5" ht="24" outlineLevel="7" x14ac:dyDescent="0.2">
      <c r="A202" s="15" t="s">
        <v>298</v>
      </c>
      <c r="B202" s="16" t="s">
        <v>297</v>
      </c>
      <c r="C202" s="17">
        <v>5550556</v>
      </c>
      <c r="D202" s="17">
        <v>0</v>
      </c>
      <c r="E202" s="19">
        <f t="shared" si="4"/>
        <v>0</v>
      </c>
    </row>
    <row r="203" spans="1:5" ht="24" x14ac:dyDescent="0.2">
      <c r="A203" s="40" t="s">
        <v>299</v>
      </c>
      <c r="B203" s="41" t="s">
        <v>300</v>
      </c>
      <c r="C203" s="42">
        <v>185235806.16999999</v>
      </c>
      <c r="D203" s="42">
        <v>96642186.310000002</v>
      </c>
      <c r="E203" s="43">
        <f t="shared" si="4"/>
        <v>0.52172519076202106</v>
      </c>
    </row>
    <row r="204" spans="1:5" outlineLevel="1" x14ac:dyDescent="0.2">
      <c r="A204" s="40" t="s">
        <v>301</v>
      </c>
      <c r="B204" s="41" t="s">
        <v>302</v>
      </c>
      <c r="C204" s="42">
        <v>36358115.229999997</v>
      </c>
      <c r="D204" s="42">
        <v>13830162.210000001</v>
      </c>
      <c r="E204" s="44">
        <f t="shared" si="4"/>
        <v>0.38038721541287118</v>
      </c>
    </row>
    <row r="205" spans="1:5" outlineLevel="1" x14ac:dyDescent="0.2">
      <c r="A205" s="27"/>
      <c r="B205" s="28" t="s">
        <v>589</v>
      </c>
      <c r="C205" s="29"/>
      <c r="D205" s="29"/>
      <c r="E205" s="31"/>
    </row>
    <row r="206" spans="1:5" outlineLevel="1" x14ac:dyDescent="0.2">
      <c r="A206" s="32"/>
      <c r="B206" s="33" t="s">
        <v>590</v>
      </c>
      <c r="C206" s="34">
        <v>0</v>
      </c>
      <c r="D206" s="34">
        <v>0</v>
      </c>
      <c r="E206" s="36"/>
    </row>
    <row r="207" spans="1:5" outlineLevel="1" x14ac:dyDescent="0.2">
      <c r="A207" s="32"/>
      <c r="B207" s="33" t="s">
        <v>591</v>
      </c>
      <c r="C207" s="34">
        <v>8163449.9800000004</v>
      </c>
      <c r="D207" s="34">
        <v>1507004.73</v>
      </c>
      <c r="E207" s="36">
        <f>D207/C207</f>
        <v>0.18460390321396933</v>
      </c>
    </row>
    <row r="208" spans="1:5" outlineLevel="1" x14ac:dyDescent="0.2">
      <c r="A208" s="27"/>
      <c r="B208" s="28" t="s">
        <v>592</v>
      </c>
      <c r="C208" s="29">
        <f>C204-C206-C207</f>
        <v>28194665.249999996</v>
      </c>
      <c r="D208" s="29">
        <f>D204-D206-D207</f>
        <v>12323157.48</v>
      </c>
      <c r="E208" s="38">
        <f>D208/C208</f>
        <v>0.43707408372227446</v>
      </c>
    </row>
    <row r="209" spans="1:5" ht="24" outlineLevel="2" x14ac:dyDescent="0.2">
      <c r="A209" s="11" t="s">
        <v>303</v>
      </c>
      <c r="B209" s="12" t="s">
        <v>304</v>
      </c>
      <c r="C209" s="13">
        <v>21331870.789999999</v>
      </c>
      <c r="D209" s="13">
        <v>10265250.65</v>
      </c>
      <c r="E209" s="14">
        <f t="shared" si="4"/>
        <v>0.48121661485087219</v>
      </c>
    </row>
    <row r="210" spans="1:5" ht="24" outlineLevel="7" x14ac:dyDescent="0.2">
      <c r="A210" s="15" t="s">
        <v>305</v>
      </c>
      <c r="B210" s="16" t="s">
        <v>9</v>
      </c>
      <c r="C210" s="17">
        <v>21331870.789999999</v>
      </c>
      <c r="D210" s="17">
        <v>10265250.65</v>
      </c>
      <c r="E210" s="21">
        <f t="shared" si="4"/>
        <v>0.48121661485087219</v>
      </c>
    </row>
    <row r="211" spans="1:5" ht="24" outlineLevel="2" x14ac:dyDescent="0.2">
      <c r="A211" s="11" t="s">
        <v>306</v>
      </c>
      <c r="B211" s="12" t="s">
        <v>307</v>
      </c>
      <c r="C211" s="13">
        <v>955444.44</v>
      </c>
      <c r="D211" s="13">
        <v>0</v>
      </c>
      <c r="E211" s="14">
        <f t="shared" si="4"/>
        <v>0</v>
      </c>
    </row>
    <row r="212" spans="1:5" ht="24" outlineLevel="7" x14ac:dyDescent="0.2">
      <c r="A212" s="15" t="s">
        <v>308</v>
      </c>
      <c r="B212" s="16" t="s">
        <v>309</v>
      </c>
      <c r="C212" s="17">
        <v>955444.44</v>
      </c>
      <c r="D212" s="17">
        <v>0</v>
      </c>
      <c r="E212" s="21">
        <f t="shared" si="4"/>
        <v>0</v>
      </c>
    </row>
    <row r="213" spans="1:5" ht="24" outlineLevel="2" x14ac:dyDescent="0.2">
      <c r="A213" s="11" t="s">
        <v>310</v>
      </c>
      <c r="B213" s="12" t="s">
        <v>311</v>
      </c>
      <c r="C213" s="13">
        <v>169000</v>
      </c>
      <c r="D213" s="13">
        <v>0</v>
      </c>
      <c r="E213" s="14">
        <f t="shared" si="4"/>
        <v>0</v>
      </c>
    </row>
    <row r="214" spans="1:5" ht="24" outlineLevel="7" x14ac:dyDescent="0.2">
      <c r="A214" s="15" t="s">
        <v>312</v>
      </c>
      <c r="B214" s="16" t="s">
        <v>313</v>
      </c>
      <c r="C214" s="17">
        <v>169000</v>
      </c>
      <c r="D214" s="17">
        <v>0</v>
      </c>
      <c r="E214" s="21">
        <f t="shared" si="4"/>
        <v>0</v>
      </c>
    </row>
    <row r="215" spans="1:5" ht="24" outlineLevel="2" x14ac:dyDescent="0.2">
      <c r="A215" s="11" t="s">
        <v>314</v>
      </c>
      <c r="B215" s="12" t="s">
        <v>315</v>
      </c>
      <c r="C215" s="13">
        <v>13084800</v>
      </c>
      <c r="D215" s="13">
        <v>3564911.56</v>
      </c>
      <c r="E215" s="14">
        <f t="shared" si="4"/>
        <v>0.27244677488383467</v>
      </c>
    </row>
    <row r="216" spans="1:5" ht="24" outlineLevel="7" x14ac:dyDescent="0.2">
      <c r="A216" s="15" t="s">
        <v>316</v>
      </c>
      <c r="B216" s="16" t="s">
        <v>317</v>
      </c>
      <c r="C216" s="17">
        <v>13084800</v>
      </c>
      <c r="D216" s="17">
        <v>3564911.56</v>
      </c>
      <c r="E216" s="21">
        <f t="shared" si="4"/>
        <v>0.27244677488383467</v>
      </c>
    </row>
    <row r="217" spans="1:5" ht="36" outlineLevel="2" x14ac:dyDescent="0.2">
      <c r="A217" s="11" t="s">
        <v>318</v>
      </c>
      <c r="B217" s="12" t="s">
        <v>31</v>
      </c>
      <c r="C217" s="13">
        <v>300000</v>
      </c>
      <c r="D217" s="13">
        <v>0</v>
      </c>
      <c r="E217" s="14">
        <f t="shared" si="4"/>
        <v>0</v>
      </c>
    </row>
    <row r="218" spans="1:5" ht="24" outlineLevel="7" x14ac:dyDescent="0.2">
      <c r="A218" s="15" t="s">
        <v>319</v>
      </c>
      <c r="B218" s="16" t="s">
        <v>34</v>
      </c>
      <c r="C218" s="17">
        <v>300000</v>
      </c>
      <c r="D218" s="17">
        <v>0</v>
      </c>
      <c r="E218" s="21">
        <f t="shared" si="4"/>
        <v>0</v>
      </c>
    </row>
    <row r="219" spans="1:5" outlineLevel="2" x14ac:dyDescent="0.2">
      <c r="A219" s="11" t="s">
        <v>320</v>
      </c>
      <c r="B219" s="12" t="s">
        <v>321</v>
      </c>
      <c r="C219" s="13">
        <v>517000</v>
      </c>
      <c r="D219" s="13">
        <v>0</v>
      </c>
      <c r="E219" s="14">
        <f t="shared" si="4"/>
        <v>0</v>
      </c>
    </row>
    <row r="220" spans="1:5" ht="24" outlineLevel="7" x14ac:dyDescent="0.2">
      <c r="A220" s="15" t="s">
        <v>322</v>
      </c>
      <c r="B220" s="16" t="s">
        <v>201</v>
      </c>
      <c r="C220" s="17">
        <v>517000</v>
      </c>
      <c r="D220" s="17">
        <v>0</v>
      </c>
      <c r="E220" s="21">
        <f t="shared" si="4"/>
        <v>0</v>
      </c>
    </row>
    <row r="221" spans="1:5" ht="24" outlineLevel="1" x14ac:dyDescent="0.2">
      <c r="A221" s="40" t="s">
        <v>323</v>
      </c>
      <c r="B221" s="41" t="s">
        <v>324</v>
      </c>
      <c r="C221" s="42">
        <v>132154929.5</v>
      </c>
      <c r="D221" s="42">
        <v>76696363.469999999</v>
      </c>
      <c r="E221" s="43">
        <f t="shared" si="4"/>
        <v>0.58035189273813659</v>
      </c>
    </row>
    <row r="222" spans="1:5" outlineLevel="1" x14ac:dyDescent="0.2">
      <c r="A222" s="27"/>
      <c r="B222" s="28" t="s">
        <v>589</v>
      </c>
      <c r="C222" s="29"/>
      <c r="D222" s="29"/>
      <c r="E222" s="31"/>
    </row>
    <row r="223" spans="1:5" outlineLevel="1" x14ac:dyDescent="0.2">
      <c r="A223" s="32"/>
      <c r="B223" s="33" t="s">
        <v>590</v>
      </c>
      <c r="C223" s="34"/>
      <c r="D223" s="34"/>
      <c r="E223" s="36"/>
    </row>
    <row r="224" spans="1:5" outlineLevel="1" x14ac:dyDescent="0.2">
      <c r="A224" s="32"/>
      <c r="B224" s="33" t="s">
        <v>591</v>
      </c>
      <c r="C224" s="34">
        <v>587900</v>
      </c>
      <c r="D224" s="34">
        <v>0</v>
      </c>
      <c r="E224" s="36">
        <f>D224/C224</f>
        <v>0</v>
      </c>
    </row>
    <row r="225" spans="1:5" outlineLevel="1" x14ac:dyDescent="0.2">
      <c r="A225" s="27"/>
      <c r="B225" s="28" t="s">
        <v>592</v>
      </c>
      <c r="C225" s="29">
        <f>C221-C223-C224</f>
        <v>131567029.5</v>
      </c>
      <c r="D225" s="29">
        <f>D221-D223-D224</f>
        <v>76696363.469999999</v>
      </c>
      <c r="E225" s="38">
        <f>D225/C225</f>
        <v>0.58294516309650357</v>
      </c>
    </row>
    <row r="226" spans="1:5" ht="24" outlineLevel="2" x14ac:dyDescent="0.2">
      <c r="A226" s="11" t="s">
        <v>325</v>
      </c>
      <c r="B226" s="12" t="s">
        <v>326</v>
      </c>
      <c r="C226" s="13">
        <v>130340206.20999999</v>
      </c>
      <c r="D226" s="13">
        <v>76658363.469999999</v>
      </c>
      <c r="E226" s="14">
        <f t="shared" si="4"/>
        <v>0.58814057226893202</v>
      </c>
    </row>
    <row r="227" spans="1:5" outlineLevel="7" x14ac:dyDescent="0.2">
      <c r="A227" s="15" t="s">
        <v>327</v>
      </c>
      <c r="B227" s="16" t="s">
        <v>328</v>
      </c>
      <c r="C227" s="17">
        <v>130340206.20999999</v>
      </c>
      <c r="D227" s="17">
        <v>76658363.469999999</v>
      </c>
      <c r="E227" s="21">
        <f t="shared" si="4"/>
        <v>0.58814057226893202</v>
      </c>
    </row>
    <row r="228" spans="1:5" ht="48" outlineLevel="2" x14ac:dyDescent="0.2">
      <c r="A228" s="11" t="s">
        <v>329</v>
      </c>
      <c r="B228" s="12" t="s">
        <v>330</v>
      </c>
      <c r="C228" s="13">
        <v>431000</v>
      </c>
      <c r="D228" s="13">
        <v>0</v>
      </c>
      <c r="E228" s="14">
        <f t="shared" si="4"/>
        <v>0</v>
      </c>
    </row>
    <row r="229" spans="1:5" ht="36" outlineLevel="7" x14ac:dyDescent="0.2">
      <c r="A229" s="15" t="s">
        <v>331</v>
      </c>
      <c r="B229" s="16" t="s">
        <v>332</v>
      </c>
      <c r="C229" s="17">
        <v>431000</v>
      </c>
      <c r="D229" s="17">
        <v>0</v>
      </c>
      <c r="E229" s="21">
        <f t="shared" si="4"/>
        <v>0</v>
      </c>
    </row>
    <row r="230" spans="1:5" ht="24" outlineLevel="2" x14ac:dyDescent="0.2">
      <c r="A230" s="11" t="s">
        <v>333</v>
      </c>
      <c r="B230" s="12" t="s">
        <v>334</v>
      </c>
      <c r="C230" s="13">
        <v>282000</v>
      </c>
      <c r="D230" s="13">
        <v>38000</v>
      </c>
      <c r="E230" s="14">
        <f t="shared" si="4"/>
        <v>0.13475177304964539</v>
      </c>
    </row>
    <row r="231" spans="1:5" ht="24" outlineLevel="7" x14ac:dyDescent="0.2">
      <c r="A231" s="15" t="s">
        <v>335</v>
      </c>
      <c r="B231" s="16" t="s">
        <v>336</v>
      </c>
      <c r="C231" s="17">
        <v>282000</v>
      </c>
      <c r="D231" s="17">
        <v>38000</v>
      </c>
      <c r="E231" s="21">
        <f t="shared" si="4"/>
        <v>0.13475177304964539</v>
      </c>
    </row>
    <row r="232" spans="1:5" ht="24" outlineLevel="2" x14ac:dyDescent="0.2">
      <c r="A232" s="11" t="s">
        <v>337</v>
      </c>
      <c r="B232" s="12" t="s">
        <v>338</v>
      </c>
      <c r="C232" s="13">
        <v>1101723.29</v>
      </c>
      <c r="D232" s="13">
        <v>0</v>
      </c>
      <c r="E232" s="14">
        <f t="shared" si="4"/>
        <v>0</v>
      </c>
    </row>
    <row r="233" spans="1:5" ht="36" outlineLevel="7" x14ac:dyDescent="0.2">
      <c r="A233" s="15" t="s">
        <v>339</v>
      </c>
      <c r="B233" s="16" t="s">
        <v>340</v>
      </c>
      <c r="C233" s="17">
        <v>891196.97</v>
      </c>
      <c r="D233" s="17">
        <v>0</v>
      </c>
      <c r="E233" s="20">
        <f t="shared" si="4"/>
        <v>0</v>
      </c>
    </row>
    <row r="234" spans="1:5" ht="24" outlineLevel="7" x14ac:dyDescent="0.2">
      <c r="A234" s="15" t="s">
        <v>341</v>
      </c>
      <c r="B234" s="16" t="s">
        <v>201</v>
      </c>
      <c r="C234" s="17">
        <v>210526.32</v>
      </c>
      <c r="D234" s="17">
        <v>0</v>
      </c>
      <c r="E234" s="19">
        <f t="shared" si="4"/>
        <v>0</v>
      </c>
    </row>
    <row r="235" spans="1:5" outlineLevel="1" x14ac:dyDescent="0.2">
      <c r="A235" s="40" t="s">
        <v>342</v>
      </c>
      <c r="B235" s="41" t="s">
        <v>343</v>
      </c>
      <c r="C235" s="42">
        <v>10304017</v>
      </c>
      <c r="D235" s="42">
        <v>3044524.33</v>
      </c>
      <c r="E235" s="43">
        <f t="shared" si="4"/>
        <v>0.29546965324300223</v>
      </c>
    </row>
    <row r="236" spans="1:5" outlineLevel="1" x14ac:dyDescent="0.2">
      <c r="A236" s="27"/>
      <c r="B236" s="28" t="s">
        <v>589</v>
      </c>
      <c r="C236" s="29"/>
      <c r="D236" s="29"/>
      <c r="E236" s="31"/>
    </row>
    <row r="237" spans="1:5" outlineLevel="1" x14ac:dyDescent="0.2">
      <c r="A237" s="32"/>
      <c r="B237" s="33" t="s">
        <v>590</v>
      </c>
      <c r="C237" s="34"/>
      <c r="D237" s="34"/>
      <c r="E237" s="36"/>
    </row>
    <row r="238" spans="1:5" outlineLevel="1" x14ac:dyDescent="0.2">
      <c r="A238" s="32"/>
      <c r="B238" s="33" t="s">
        <v>591</v>
      </c>
      <c r="C238" s="34">
        <v>1805584</v>
      </c>
      <c r="D238" s="34">
        <f>D256</f>
        <v>950700</v>
      </c>
      <c r="E238" s="36">
        <f>D238/C238</f>
        <v>0.52653324353782494</v>
      </c>
    </row>
    <row r="239" spans="1:5" outlineLevel="1" x14ac:dyDescent="0.2">
      <c r="A239" s="27"/>
      <c r="B239" s="28" t="s">
        <v>592</v>
      </c>
      <c r="C239" s="29">
        <f>C235-C237-C238</f>
        <v>8498433</v>
      </c>
      <c r="D239" s="29">
        <f>D235-D237-D238</f>
        <v>2093824.33</v>
      </c>
      <c r="E239" s="38">
        <f>D239/C239</f>
        <v>0.24637769457028139</v>
      </c>
    </row>
    <row r="240" spans="1:5" ht="24" outlineLevel="2" x14ac:dyDescent="0.2">
      <c r="A240" s="11" t="s">
        <v>344</v>
      </c>
      <c r="B240" s="12" t="s">
        <v>345</v>
      </c>
      <c r="C240" s="13">
        <v>2073200</v>
      </c>
      <c r="D240" s="13">
        <v>708434.5</v>
      </c>
      <c r="E240" s="14">
        <f t="shared" si="4"/>
        <v>0.34171064055566275</v>
      </c>
    </row>
    <row r="241" spans="1:5" ht="24" outlineLevel="7" x14ac:dyDescent="0.2">
      <c r="A241" s="15" t="s">
        <v>346</v>
      </c>
      <c r="B241" s="16" t="s">
        <v>347</v>
      </c>
      <c r="C241" s="17">
        <v>2073200</v>
      </c>
      <c r="D241" s="17">
        <v>708434.5</v>
      </c>
      <c r="E241" s="21">
        <f t="shared" si="4"/>
        <v>0.34171064055566275</v>
      </c>
    </row>
    <row r="242" spans="1:5" ht="48" outlineLevel="2" x14ac:dyDescent="0.2">
      <c r="A242" s="11" t="s">
        <v>348</v>
      </c>
      <c r="B242" s="12" t="s">
        <v>349</v>
      </c>
      <c r="C242" s="13">
        <v>584100</v>
      </c>
      <c r="D242" s="13">
        <v>253382</v>
      </c>
      <c r="E242" s="14">
        <f t="shared" si="4"/>
        <v>0.43379900701934598</v>
      </c>
    </row>
    <row r="243" spans="1:5" ht="24" outlineLevel="7" x14ac:dyDescent="0.2">
      <c r="A243" s="15" t="s">
        <v>350</v>
      </c>
      <c r="B243" s="16" t="s">
        <v>351</v>
      </c>
      <c r="C243" s="17">
        <v>584100</v>
      </c>
      <c r="D243" s="17">
        <v>253382</v>
      </c>
      <c r="E243" s="21">
        <f t="shared" si="4"/>
        <v>0.43379900701934598</v>
      </c>
    </row>
    <row r="244" spans="1:5" ht="36" outlineLevel="2" x14ac:dyDescent="0.2">
      <c r="A244" s="11" t="s">
        <v>352</v>
      </c>
      <c r="B244" s="12" t="s">
        <v>353</v>
      </c>
      <c r="C244" s="13">
        <v>105000</v>
      </c>
      <c r="D244" s="13">
        <v>20000</v>
      </c>
      <c r="E244" s="14">
        <f t="shared" si="4"/>
        <v>0.19047619047619047</v>
      </c>
    </row>
    <row r="245" spans="1:5" ht="24" outlineLevel="7" x14ac:dyDescent="0.2">
      <c r="A245" s="15" t="s">
        <v>354</v>
      </c>
      <c r="B245" s="16" t="s">
        <v>355</v>
      </c>
      <c r="C245" s="17">
        <v>105000</v>
      </c>
      <c r="D245" s="17">
        <v>20000</v>
      </c>
      <c r="E245" s="21">
        <f t="shared" si="4"/>
        <v>0.19047619047619047</v>
      </c>
    </row>
    <row r="246" spans="1:5" ht="24" outlineLevel="2" x14ac:dyDescent="0.2">
      <c r="A246" s="11" t="s">
        <v>356</v>
      </c>
      <c r="B246" s="12" t="s">
        <v>357</v>
      </c>
      <c r="C246" s="13">
        <v>668355</v>
      </c>
      <c r="D246" s="13">
        <v>229307.09</v>
      </c>
      <c r="E246" s="14">
        <f t="shared" si="4"/>
        <v>0.34309175513013296</v>
      </c>
    </row>
    <row r="247" spans="1:5" outlineLevel="7" x14ac:dyDescent="0.2">
      <c r="A247" s="15" t="s">
        <v>358</v>
      </c>
      <c r="B247" s="16" t="s">
        <v>359</v>
      </c>
      <c r="C247" s="17">
        <v>450932.78</v>
      </c>
      <c r="D247" s="17">
        <v>229307.09</v>
      </c>
      <c r="E247" s="20">
        <f t="shared" si="4"/>
        <v>0.5085172339877353</v>
      </c>
    </row>
    <row r="248" spans="1:5" ht="36" outlineLevel="7" x14ac:dyDescent="0.2">
      <c r="A248" s="15" t="s">
        <v>360</v>
      </c>
      <c r="B248" s="16" t="s">
        <v>361</v>
      </c>
      <c r="C248" s="17">
        <v>217422.22</v>
      </c>
      <c r="D248" s="17">
        <v>0</v>
      </c>
      <c r="E248" s="19">
        <f t="shared" si="4"/>
        <v>0</v>
      </c>
    </row>
    <row r="249" spans="1:5" ht="24" outlineLevel="2" x14ac:dyDescent="0.2">
      <c r="A249" s="11" t="s">
        <v>362</v>
      </c>
      <c r="B249" s="12" t="s">
        <v>363</v>
      </c>
      <c r="C249" s="13">
        <v>511700</v>
      </c>
      <c r="D249" s="13">
        <v>53450</v>
      </c>
      <c r="E249" s="14">
        <f t="shared" si="4"/>
        <v>0.10445573578268516</v>
      </c>
    </row>
    <row r="250" spans="1:5" ht="24" outlineLevel="7" x14ac:dyDescent="0.2">
      <c r="A250" s="15" t="s">
        <v>364</v>
      </c>
      <c r="B250" s="16" t="s">
        <v>365</v>
      </c>
      <c r="C250" s="17">
        <v>487700</v>
      </c>
      <c r="D250" s="17">
        <v>53450</v>
      </c>
      <c r="E250" s="20">
        <f t="shared" si="4"/>
        <v>0.10959606315357802</v>
      </c>
    </row>
    <row r="251" spans="1:5" ht="24" outlineLevel="7" x14ac:dyDescent="0.2">
      <c r="A251" s="15" t="s">
        <v>366</v>
      </c>
      <c r="B251" s="16" t="s">
        <v>367</v>
      </c>
      <c r="C251" s="17">
        <v>24000</v>
      </c>
      <c r="D251" s="17">
        <v>0</v>
      </c>
      <c r="E251" s="19">
        <f t="shared" si="4"/>
        <v>0</v>
      </c>
    </row>
    <row r="252" spans="1:5" ht="36" outlineLevel="2" x14ac:dyDescent="0.2">
      <c r="A252" s="11" t="s">
        <v>368</v>
      </c>
      <c r="B252" s="12" t="s">
        <v>369</v>
      </c>
      <c r="C252" s="13">
        <v>1139800</v>
      </c>
      <c r="D252" s="13">
        <v>509021.74</v>
      </c>
      <c r="E252" s="14">
        <f t="shared" si="4"/>
        <v>0.4465886471310756</v>
      </c>
    </row>
    <row r="253" spans="1:5" ht="24" outlineLevel="7" x14ac:dyDescent="0.2">
      <c r="A253" s="15" t="s">
        <v>370</v>
      </c>
      <c r="B253" s="16" t="s">
        <v>371</v>
      </c>
      <c r="C253" s="17">
        <v>1139800</v>
      </c>
      <c r="D253" s="17">
        <v>509021.74</v>
      </c>
      <c r="E253" s="21">
        <f t="shared" si="4"/>
        <v>0.4465886471310756</v>
      </c>
    </row>
    <row r="254" spans="1:5" ht="24" outlineLevel="2" x14ac:dyDescent="0.2">
      <c r="A254" s="11" t="s">
        <v>372</v>
      </c>
      <c r="B254" s="12" t="s">
        <v>373</v>
      </c>
      <c r="C254" s="13">
        <v>2196662</v>
      </c>
      <c r="D254" s="13">
        <v>1270929</v>
      </c>
      <c r="E254" s="14">
        <f t="shared" si="4"/>
        <v>0.57857285281030946</v>
      </c>
    </row>
    <row r="255" spans="1:5" ht="60" outlineLevel="7" x14ac:dyDescent="0.2">
      <c r="A255" s="15" t="s">
        <v>374</v>
      </c>
      <c r="B255" s="16" t="s">
        <v>375</v>
      </c>
      <c r="C255" s="17">
        <v>554178</v>
      </c>
      <c r="D255" s="17">
        <v>320229</v>
      </c>
      <c r="E255" s="20">
        <f t="shared" si="4"/>
        <v>0.57784502452280673</v>
      </c>
    </row>
    <row r="256" spans="1:5" ht="60" outlineLevel="7" x14ac:dyDescent="0.2">
      <c r="A256" s="15" t="s">
        <v>376</v>
      </c>
      <c r="B256" s="16" t="s">
        <v>375</v>
      </c>
      <c r="C256" s="17">
        <v>1642484</v>
      </c>
      <c r="D256" s="17">
        <v>950700</v>
      </c>
      <c r="E256" s="19">
        <f t="shared" ref="E256:E343" si="5">D256/C256</f>
        <v>0.57881842380199744</v>
      </c>
    </row>
    <row r="257" spans="1:5" ht="24" outlineLevel="2" x14ac:dyDescent="0.2">
      <c r="A257" s="11" t="s">
        <v>377</v>
      </c>
      <c r="B257" s="12" t="s">
        <v>378</v>
      </c>
      <c r="C257" s="13">
        <v>25200</v>
      </c>
      <c r="D257" s="13">
        <v>0</v>
      </c>
      <c r="E257" s="14">
        <f t="shared" si="5"/>
        <v>0</v>
      </c>
    </row>
    <row r="258" spans="1:5" ht="24" outlineLevel="7" x14ac:dyDescent="0.2">
      <c r="A258" s="15" t="s">
        <v>379</v>
      </c>
      <c r="B258" s="16" t="s">
        <v>380</v>
      </c>
      <c r="C258" s="17">
        <v>25200</v>
      </c>
      <c r="D258" s="17">
        <v>0</v>
      </c>
      <c r="E258" s="21">
        <f t="shared" si="5"/>
        <v>0</v>
      </c>
    </row>
    <row r="259" spans="1:5" ht="24" outlineLevel="2" x14ac:dyDescent="0.2">
      <c r="A259" s="11" t="s">
        <v>381</v>
      </c>
      <c r="B259" s="12" t="s">
        <v>382</v>
      </c>
      <c r="C259" s="13">
        <v>3000000</v>
      </c>
      <c r="D259" s="13">
        <v>0</v>
      </c>
      <c r="E259" s="14">
        <f t="shared" si="5"/>
        <v>0</v>
      </c>
    </row>
    <row r="260" spans="1:5" ht="24" outlineLevel="7" x14ac:dyDescent="0.2">
      <c r="A260" s="15" t="s">
        <v>383</v>
      </c>
      <c r="B260" s="16" t="s">
        <v>384</v>
      </c>
      <c r="C260" s="17">
        <v>3000000</v>
      </c>
      <c r="D260" s="17">
        <v>0</v>
      </c>
      <c r="E260" s="21">
        <f t="shared" si="5"/>
        <v>0</v>
      </c>
    </row>
    <row r="261" spans="1:5" ht="24" outlineLevel="1" x14ac:dyDescent="0.2">
      <c r="A261" s="40" t="s">
        <v>385</v>
      </c>
      <c r="B261" s="41" t="s">
        <v>386</v>
      </c>
      <c r="C261" s="42">
        <v>2770334.96</v>
      </c>
      <c r="D261" s="42">
        <v>1414422.23</v>
      </c>
      <c r="E261" s="43">
        <f t="shared" si="5"/>
        <v>0.51056000462846562</v>
      </c>
    </row>
    <row r="262" spans="1:5" outlineLevel="1" x14ac:dyDescent="0.2">
      <c r="A262" s="27"/>
      <c r="B262" s="28" t="s">
        <v>589</v>
      </c>
      <c r="C262" s="29"/>
      <c r="D262" s="29"/>
      <c r="E262" s="31"/>
    </row>
    <row r="263" spans="1:5" outlineLevel="1" x14ac:dyDescent="0.2">
      <c r="A263" s="32"/>
      <c r="B263" s="33" t="s">
        <v>590</v>
      </c>
      <c r="C263" s="34"/>
      <c r="D263" s="34"/>
      <c r="E263" s="36"/>
    </row>
    <row r="264" spans="1:5" outlineLevel="1" x14ac:dyDescent="0.2">
      <c r="A264" s="32"/>
      <c r="B264" s="33" t="s">
        <v>591</v>
      </c>
      <c r="C264" s="34"/>
      <c r="D264" s="34"/>
      <c r="E264" s="36"/>
    </row>
    <row r="265" spans="1:5" outlineLevel="1" x14ac:dyDescent="0.2">
      <c r="A265" s="27"/>
      <c r="B265" s="28" t="s">
        <v>592</v>
      </c>
      <c r="C265" s="29">
        <f>C261-C263-C264</f>
        <v>2770334.96</v>
      </c>
      <c r="D265" s="29">
        <f>D261-D263-D264</f>
        <v>1414422.23</v>
      </c>
      <c r="E265" s="38">
        <f>D265/C265</f>
        <v>0.51056000462846562</v>
      </c>
    </row>
    <row r="266" spans="1:5" ht="36" outlineLevel="2" x14ac:dyDescent="0.2">
      <c r="A266" s="11" t="s">
        <v>387</v>
      </c>
      <c r="B266" s="12" t="s">
        <v>388</v>
      </c>
      <c r="C266" s="13">
        <v>1802383.56</v>
      </c>
      <c r="D266" s="13">
        <v>857694.23</v>
      </c>
      <c r="E266" s="14">
        <f t="shared" si="5"/>
        <v>0.47586665182409893</v>
      </c>
    </row>
    <row r="267" spans="1:5" outlineLevel="7" x14ac:dyDescent="0.2">
      <c r="A267" s="15" t="s">
        <v>389</v>
      </c>
      <c r="B267" s="16" t="s">
        <v>390</v>
      </c>
      <c r="C267" s="17">
        <v>416845.2</v>
      </c>
      <c r="D267" s="17">
        <v>200532</v>
      </c>
      <c r="E267" s="20">
        <f t="shared" si="5"/>
        <v>0.48107067083895894</v>
      </c>
    </row>
    <row r="268" spans="1:5" ht="24" outlineLevel="7" x14ac:dyDescent="0.2">
      <c r="A268" s="15" t="s">
        <v>391</v>
      </c>
      <c r="B268" s="16" t="s">
        <v>392</v>
      </c>
      <c r="C268" s="17">
        <v>1152720</v>
      </c>
      <c r="D268" s="17">
        <v>544340</v>
      </c>
      <c r="E268" s="18">
        <f t="shared" si="5"/>
        <v>0.47222222222222221</v>
      </c>
    </row>
    <row r="269" spans="1:5" ht="36" outlineLevel="7" x14ac:dyDescent="0.2">
      <c r="A269" s="15" t="s">
        <v>393</v>
      </c>
      <c r="B269" s="16" t="s">
        <v>179</v>
      </c>
      <c r="C269" s="17">
        <v>232818.36</v>
      </c>
      <c r="D269" s="17">
        <v>112822.23</v>
      </c>
      <c r="E269" s="19">
        <f t="shared" si="5"/>
        <v>0.48459335423546496</v>
      </c>
    </row>
    <row r="270" spans="1:5" ht="36" outlineLevel="2" x14ac:dyDescent="0.2">
      <c r="A270" s="11" t="s">
        <v>394</v>
      </c>
      <c r="B270" s="12" t="s">
        <v>395</v>
      </c>
      <c r="C270" s="13">
        <v>967951.4</v>
      </c>
      <c r="D270" s="13">
        <v>556728</v>
      </c>
      <c r="E270" s="14">
        <f t="shared" si="5"/>
        <v>0.57516110829531319</v>
      </c>
    </row>
    <row r="271" spans="1:5" ht="24" outlineLevel="7" x14ac:dyDescent="0.2">
      <c r="A271" s="15" t="s">
        <v>396</v>
      </c>
      <c r="B271" s="16" t="s">
        <v>397</v>
      </c>
      <c r="C271" s="17">
        <v>967951.4</v>
      </c>
      <c r="D271" s="17">
        <v>556728</v>
      </c>
      <c r="E271" s="21">
        <f t="shared" si="5"/>
        <v>0.57516110829531319</v>
      </c>
    </row>
    <row r="272" spans="1:5" ht="24" outlineLevel="1" x14ac:dyDescent="0.2">
      <c r="A272" s="40" t="s">
        <v>398</v>
      </c>
      <c r="B272" s="41" t="s">
        <v>399</v>
      </c>
      <c r="C272" s="42">
        <v>3648409.48</v>
      </c>
      <c r="D272" s="42">
        <v>1656714.07</v>
      </c>
      <c r="E272" s="43">
        <f t="shared" si="5"/>
        <v>0.4540921404469106</v>
      </c>
    </row>
    <row r="273" spans="1:5" outlineLevel="1" x14ac:dyDescent="0.2">
      <c r="A273" s="27"/>
      <c r="B273" s="28" t="s">
        <v>589</v>
      </c>
      <c r="C273" s="29"/>
      <c r="D273" s="29"/>
      <c r="E273" s="31"/>
    </row>
    <row r="274" spans="1:5" outlineLevel="1" x14ac:dyDescent="0.2">
      <c r="A274" s="32"/>
      <c r="B274" s="33" t="s">
        <v>590</v>
      </c>
      <c r="C274" s="34"/>
      <c r="D274" s="34"/>
      <c r="E274" s="36"/>
    </row>
    <row r="275" spans="1:5" outlineLevel="1" x14ac:dyDescent="0.2">
      <c r="A275" s="32"/>
      <c r="B275" s="33" t="s">
        <v>591</v>
      </c>
      <c r="C275" s="34"/>
      <c r="D275" s="34"/>
      <c r="E275" s="36"/>
    </row>
    <row r="276" spans="1:5" outlineLevel="1" x14ac:dyDescent="0.2">
      <c r="A276" s="27"/>
      <c r="B276" s="28" t="s">
        <v>592</v>
      </c>
      <c r="C276" s="29">
        <f>C272-C274-C275</f>
        <v>3648409.48</v>
      </c>
      <c r="D276" s="29">
        <f>D272-D274-D275</f>
        <v>1656714.07</v>
      </c>
      <c r="E276" s="38">
        <f>D276/C276</f>
        <v>0.4540921404469106</v>
      </c>
    </row>
    <row r="277" spans="1:5" ht="24" outlineLevel="2" x14ac:dyDescent="0.2">
      <c r="A277" s="11" t="s">
        <v>400</v>
      </c>
      <c r="B277" s="12" t="s">
        <v>401</v>
      </c>
      <c r="C277" s="13">
        <v>3105214.47</v>
      </c>
      <c r="D277" s="13">
        <v>1484666.38</v>
      </c>
      <c r="E277" s="14">
        <f t="shared" si="5"/>
        <v>0.4781203985565608</v>
      </c>
    </row>
    <row r="278" spans="1:5" ht="24" outlineLevel="7" x14ac:dyDescent="0.2">
      <c r="A278" s="15" t="s">
        <v>402</v>
      </c>
      <c r="B278" s="16" t="s">
        <v>403</v>
      </c>
      <c r="C278" s="17">
        <v>2134435.4</v>
      </c>
      <c r="D278" s="17">
        <v>1058874.57</v>
      </c>
      <c r="E278" s="20">
        <f t="shared" si="5"/>
        <v>0.49609117708598727</v>
      </c>
    </row>
    <row r="279" spans="1:5" ht="36" outlineLevel="7" x14ac:dyDescent="0.2">
      <c r="A279" s="15" t="s">
        <v>404</v>
      </c>
      <c r="B279" s="16" t="s">
        <v>405</v>
      </c>
      <c r="C279" s="17">
        <v>469500</v>
      </c>
      <c r="D279" s="17">
        <v>189878.37</v>
      </c>
      <c r="E279" s="18">
        <f t="shared" si="5"/>
        <v>0.40442677316293929</v>
      </c>
    </row>
    <row r="280" spans="1:5" ht="36" outlineLevel="7" x14ac:dyDescent="0.2">
      <c r="A280" s="15" t="s">
        <v>406</v>
      </c>
      <c r="B280" s="16" t="s">
        <v>407</v>
      </c>
      <c r="C280" s="17">
        <v>501279.07</v>
      </c>
      <c r="D280" s="17">
        <v>235913.44</v>
      </c>
      <c r="E280" s="19">
        <f t="shared" si="5"/>
        <v>0.47062296057962283</v>
      </c>
    </row>
    <row r="281" spans="1:5" ht="24" outlineLevel="2" x14ac:dyDescent="0.2">
      <c r="A281" s="11" t="s">
        <v>408</v>
      </c>
      <c r="B281" s="12" t="s">
        <v>409</v>
      </c>
      <c r="C281" s="13">
        <v>543195.01</v>
      </c>
      <c r="D281" s="13">
        <v>172047.69</v>
      </c>
      <c r="E281" s="14">
        <f t="shared" si="5"/>
        <v>0.31673282492046456</v>
      </c>
    </row>
    <row r="282" spans="1:5" outlineLevel="7" x14ac:dyDescent="0.2">
      <c r="A282" s="15" t="s">
        <v>410</v>
      </c>
      <c r="B282" s="16" t="s">
        <v>411</v>
      </c>
      <c r="C282" s="17">
        <v>543195.01</v>
      </c>
      <c r="D282" s="17">
        <v>172047.69</v>
      </c>
      <c r="E282" s="21">
        <f t="shared" si="5"/>
        <v>0.31673282492046456</v>
      </c>
    </row>
    <row r="283" spans="1:5" ht="36" x14ac:dyDescent="0.2">
      <c r="A283" s="40" t="s">
        <v>412</v>
      </c>
      <c r="B283" s="41" t="s">
        <v>413</v>
      </c>
      <c r="C283" s="42">
        <v>3150373.04</v>
      </c>
      <c r="D283" s="42">
        <v>546734.68000000005</v>
      </c>
      <c r="E283" s="43">
        <f t="shared" si="5"/>
        <v>0.17354601282392895</v>
      </c>
    </row>
    <row r="284" spans="1:5" x14ac:dyDescent="0.2">
      <c r="A284" s="27"/>
      <c r="B284" s="28" t="s">
        <v>589</v>
      </c>
      <c r="C284" s="29"/>
      <c r="D284" s="29"/>
      <c r="E284" s="31"/>
    </row>
    <row r="285" spans="1:5" x14ac:dyDescent="0.2">
      <c r="A285" s="32"/>
      <c r="B285" s="33" t="s">
        <v>590</v>
      </c>
      <c r="C285" s="34"/>
      <c r="D285" s="34"/>
      <c r="E285" s="36"/>
    </row>
    <row r="286" spans="1:5" x14ac:dyDescent="0.2">
      <c r="A286" s="32"/>
      <c r="B286" s="33" t="s">
        <v>591</v>
      </c>
      <c r="C286" s="34"/>
      <c r="D286" s="34"/>
      <c r="E286" s="36"/>
    </row>
    <row r="287" spans="1:5" x14ac:dyDescent="0.2">
      <c r="A287" s="27"/>
      <c r="B287" s="28" t="s">
        <v>592</v>
      </c>
      <c r="C287" s="29">
        <f>C283-C285-C286</f>
        <v>3150373.04</v>
      </c>
      <c r="D287" s="29">
        <f>D283-D285-D286</f>
        <v>546734.68000000005</v>
      </c>
      <c r="E287" s="38">
        <f>D287/C287</f>
        <v>0.17354601282392895</v>
      </c>
    </row>
    <row r="288" spans="1:5" ht="24" outlineLevel="1" x14ac:dyDescent="0.2">
      <c r="A288" s="11" t="s">
        <v>414</v>
      </c>
      <c r="B288" s="12" t="s">
        <v>415</v>
      </c>
      <c r="C288" s="13">
        <v>39000</v>
      </c>
      <c r="D288" s="13">
        <v>32000</v>
      </c>
      <c r="E288" s="14">
        <f t="shared" si="5"/>
        <v>0.82051282051282048</v>
      </c>
    </row>
    <row r="289" spans="1:5" ht="24" outlineLevel="7" x14ac:dyDescent="0.2">
      <c r="A289" s="15" t="s">
        <v>416</v>
      </c>
      <c r="B289" s="16" t="s">
        <v>417</v>
      </c>
      <c r="C289" s="17">
        <v>39000</v>
      </c>
      <c r="D289" s="17">
        <v>32000</v>
      </c>
      <c r="E289" s="21">
        <f t="shared" si="5"/>
        <v>0.82051282051282048</v>
      </c>
    </row>
    <row r="290" spans="1:5" ht="24" outlineLevel="1" x14ac:dyDescent="0.2">
      <c r="A290" s="11" t="s">
        <v>418</v>
      </c>
      <c r="B290" s="12" t="s">
        <v>419</v>
      </c>
      <c r="C290" s="13">
        <v>44000</v>
      </c>
      <c r="D290" s="13">
        <v>44000</v>
      </c>
      <c r="E290" s="14">
        <f t="shared" si="5"/>
        <v>1</v>
      </c>
    </row>
    <row r="291" spans="1:5" ht="24" outlineLevel="7" x14ac:dyDescent="0.2">
      <c r="A291" s="15" t="s">
        <v>420</v>
      </c>
      <c r="B291" s="16" t="s">
        <v>421</v>
      </c>
      <c r="C291" s="17">
        <v>44000</v>
      </c>
      <c r="D291" s="17">
        <v>44000</v>
      </c>
      <c r="E291" s="21">
        <f t="shared" si="5"/>
        <v>1</v>
      </c>
    </row>
    <row r="292" spans="1:5" ht="48" outlineLevel="1" x14ac:dyDescent="0.2">
      <c r="A292" s="11" t="s">
        <v>422</v>
      </c>
      <c r="B292" s="12" t="s">
        <v>423</v>
      </c>
      <c r="C292" s="13">
        <v>1141000</v>
      </c>
      <c r="D292" s="13">
        <v>31000</v>
      </c>
      <c r="E292" s="14">
        <f t="shared" si="5"/>
        <v>2.7169149868536371E-2</v>
      </c>
    </row>
    <row r="293" spans="1:5" ht="24" outlineLevel="7" x14ac:dyDescent="0.2">
      <c r="A293" s="15" t="s">
        <v>424</v>
      </c>
      <c r="B293" s="16" t="s">
        <v>425</v>
      </c>
      <c r="C293" s="17">
        <v>1141000</v>
      </c>
      <c r="D293" s="17">
        <v>31000</v>
      </c>
      <c r="E293" s="21">
        <f t="shared" si="5"/>
        <v>2.7169149868536371E-2</v>
      </c>
    </row>
    <row r="294" spans="1:5" ht="48" outlineLevel="1" x14ac:dyDescent="0.2">
      <c r="A294" s="11" t="s">
        <v>426</v>
      </c>
      <c r="B294" s="12" t="s">
        <v>427</v>
      </c>
      <c r="C294" s="13">
        <v>1748373.04</v>
      </c>
      <c r="D294" s="13">
        <v>301734.68</v>
      </c>
      <c r="E294" s="14">
        <f t="shared" si="5"/>
        <v>0.17258026353460584</v>
      </c>
    </row>
    <row r="295" spans="1:5" ht="48" outlineLevel="7" x14ac:dyDescent="0.2">
      <c r="A295" s="15" t="s">
        <v>428</v>
      </c>
      <c r="B295" s="16" t="s">
        <v>429</v>
      </c>
      <c r="C295" s="17">
        <v>1748373.04</v>
      </c>
      <c r="D295" s="17">
        <v>301734.68</v>
      </c>
      <c r="E295" s="21">
        <f t="shared" si="5"/>
        <v>0.17258026353460584</v>
      </c>
    </row>
    <row r="296" spans="1:5" outlineLevel="1" x14ac:dyDescent="0.2">
      <c r="A296" s="11" t="s">
        <v>430</v>
      </c>
      <c r="B296" s="12" t="s">
        <v>431</v>
      </c>
      <c r="C296" s="13">
        <v>138000</v>
      </c>
      <c r="D296" s="13">
        <v>138000</v>
      </c>
      <c r="E296" s="14">
        <f t="shared" si="5"/>
        <v>1</v>
      </c>
    </row>
    <row r="297" spans="1:5" ht="24" outlineLevel="7" x14ac:dyDescent="0.2">
      <c r="A297" s="15" t="s">
        <v>432</v>
      </c>
      <c r="B297" s="16" t="s">
        <v>433</v>
      </c>
      <c r="C297" s="17">
        <v>138000</v>
      </c>
      <c r="D297" s="17">
        <v>138000</v>
      </c>
      <c r="E297" s="21">
        <f t="shared" si="5"/>
        <v>1</v>
      </c>
    </row>
    <row r="298" spans="1:5" outlineLevel="1" x14ac:dyDescent="0.2">
      <c r="A298" s="11" t="s">
        <v>434</v>
      </c>
      <c r="B298" s="12" t="s">
        <v>435</v>
      </c>
      <c r="C298" s="13">
        <v>40000</v>
      </c>
      <c r="D298" s="13">
        <v>0</v>
      </c>
      <c r="E298" s="14">
        <f t="shared" si="5"/>
        <v>0</v>
      </c>
    </row>
    <row r="299" spans="1:5" outlineLevel="7" x14ac:dyDescent="0.2">
      <c r="A299" s="15" t="s">
        <v>436</v>
      </c>
      <c r="B299" s="16" t="s">
        <v>437</v>
      </c>
      <c r="C299" s="17">
        <v>40000</v>
      </c>
      <c r="D299" s="17">
        <v>0</v>
      </c>
      <c r="E299" s="21">
        <f t="shared" si="5"/>
        <v>0</v>
      </c>
    </row>
    <row r="300" spans="1:5" ht="36" x14ac:dyDescent="0.2">
      <c r="A300" s="40" t="s">
        <v>438</v>
      </c>
      <c r="B300" s="41" t="s">
        <v>439</v>
      </c>
      <c r="C300" s="42">
        <v>2462165</v>
      </c>
      <c r="D300" s="42">
        <v>633500</v>
      </c>
      <c r="E300" s="43">
        <f t="shared" si="5"/>
        <v>0.25729388566566413</v>
      </c>
    </row>
    <row r="301" spans="1:5" x14ac:dyDescent="0.2">
      <c r="A301" s="27"/>
      <c r="B301" s="28" t="s">
        <v>589</v>
      </c>
      <c r="C301" s="29"/>
      <c r="D301" s="29"/>
      <c r="E301" s="31"/>
    </row>
    <row r="302" spans="1:5" x14ac:dyDescent="0.2">
      <c r="A302" s="32"/>
      <c r="B302" s="33" t="s">
        <v>590</v>
      </c>
      <c r="C302" s="34"/>
      <c r="D302" s="34"/>
      <c r="E302" s="36"/>
    </row>
    <row r="303" spans="1:5" x14ac:dyDescent="0.2">
      <c r="A303" s="32"/>
      <c r="B303" s="33" t="s">
        <v>591</v>
      </c>
      <c r="C303" s="34">
        <v>960597</v>
      </c>
      <c r="D303" s="34">
        <v>0</v>
      </c>
      <c r="E303" s="36">
        <f>D303/C303</f>
        <v>0</v>
      </c>
    </row>
    <row r="304" spans="1:5" x14ac:dyDescent="0.2">
      <c r="A304" s="27"/>
      <c r="B304" s="28" t="s">
        <v>592</v>
      </c>
      <c r="C304" s="29">
        <f>C300-C302-C303</f>
        <v>1501568</v>
      </c>
      <c r="D304" s="29">
        <f>D300-D302-D303</f>
        <v>633500</v>
      </c>
      <c r="E304" s="38">
        <f>D304/C304</f>
        <v>0.42189231523314297</v>
      </c>
    </row>
    <row r="305" spans="1:5" ht="36" outlineLevel="1" x14ac:dyDescent="0.2">
      <c r="A305" s="11" t="s">
        <v>440</v>
      </c>
      <c r="B305" s="12" t="s">
        <v>441</v>
      </c>
      <c r="C305" s="13">
        <v>922100</v>
      </c>
      <c r="D305" s="13">
        <v>0</v>
      </c>
      <c r="E305" s="14">
        <f t="shared" si="5"/>
        <v>0</v>
      </c>
    </row>
    <row r="306" spans="1:5" ht="60" outlineLevel="7" x14ac:dyDescent="0.2">
      <c r="A306" s="15" t="s">
        <v>442</v>
      </c>
      <c r="B306" s="16" t="s">
        <v>443</v>
      </c>
      <c r="C306" s="17">
        <v>922100</v>
      </c>
      <c r="D306" s="17">
        <v>0</v>
      </c>
      <c r="E306" s="21">
        <f t="shared" si="5"/>
        <v>0</v>
      </c>
    </row>
    <row r="307" spans="1:5" ht="60" outlineLevel="1" x14ac:dyDescent="0.2">
      <c r="A307" s="11" t="s">
        <v>444</v>
      </c>
      <c r="B307" s="12" t="s">
        <v>445</v>
      </c>
      <c r="C307" s="13">
        <v>1540065</v>
      </c>
      <c r="D307" s="13">
        <v>633500</v>
      </c>
      <c r="E307" s="14">
        <f t="shared" si="5"/>
        <v>0.41134627434556331</v>
      </c>
    </row>
    <row r="308" spans="1:5" ht="24" outlineLevel="7" x14ac:dyDescent="0.2">
      <c r="A308" s="15" t="s">
        <v>446</v>
      </c>
      <c r="B308" s="16" t="s">
        <v>447</v>
      </c>
      <c r="C308" s="17">
        <v>662000</v>
      </c>
      <c r="D308" s="17">
        <v>315000</v>
      </c>
      <c r="E308" s="20">
        <f t="shared" si="5"/>
        <v>0.47583081570996977</v>
      </c>
    </row>
    <row r="309" spans="1:5" ht="60" outlineLevel="7" x14ac:dyDescent="0.2">
      <c r="A309" s="15" t="s">
        <v>448</v>
      </c>
      <c r="B309" s="23" t="s">
        <v>449</v>
      </c>
      <c r="C309" s="17">
        <v>94000</v>
      </c>
      <c r="D309" s="17">
        <v>39500</v>
      </c>
      <c r="E309" s="18">
        <f t="shared" si="5"/>
        <v>0.42021276595744683</v>
      </c>
    </row>
    <row r="310" spans="1:5" ht="36" outlineLevel="7" x14ac:dyDescent="0.2">
      <c r="A310" s="15" t="s">
        <v>450</v>
      </c>
      <c r="B310" s="16" t="s">
        <v>451</v>
      </c>
      <c r="C310" s="17">
        <v>165000</v>
      </c>
      <c r="D310" s="17">
        <v>82500</v>
      </c>
      <c r="E310" s="18">
        <f t="shared" si="5"/>
        <v>0.5</v>
      </c>
    </row>
    <row r="311" spans="1:5" ht="36" outlineLevel="7" x14ac:dyDescent="0.2">
      <c r="A311" s="15" t="s">
        <v>452</v>
      </c>
      <c r="B311" s="16" t="s">
        <v>453</v>
      </c>
      <c r="C311" s="17">
        <v>71000</v>
      </c>
      <c r="D311" s="17">
        <v>21000</v>
      </c>
      <c r="E311" s="18">
        <f t="shared" si="5"/>
        <v>0.29577464788732394</v>
      </c>
    </row>
    <row r="312" spans="1:5" ht="48" outlineLevel="7" x14ac:dyDescent="0.2">
      <c r="A312" s="15" t="s">
        <v>454</v>
      </c>
      <c r="B312" s="16" t="s">
        <v>455</v>
      </c>
      <c r="C312" s="17">
        <v>130000</v>
      </c>
      <c r="D312" s="17">
        <v>65000</v>
      </c>
      <c r="E312" s="18">
        <f t="shared" si="5"/>
        <v>0.5</v>
      </c>
    </row>
    <row r="313" spans="1:5" ht="36" outlineLevel="7" x14ac:dyDescent="0.2">
      <c r="A313" s="15" t="s">
        <v>456</v>
      </c>
      <c r="B313" s="16" t="s">
        <v>457</v>
      </c>
      <c r="C313" s="17">
        <v>65000</v>
      </c>
      <c r="D313" s="17">
        <v>32500</v>
      </c>
      <c r="E313" s="18">
        <f t="shared" si="5"/>
        <v>0.5</v>
      </c>
    </row>
    <row r="314" spans="1:5" ht="24" outlineLevel="7" x14ac:dyDescent="0.2">
      <c r="A314" s="15" t="s">
        <v>458</v>
      </c>
      <c r="B314" s="16" t="s">
        <v>459</v>
      </c>
      <c r="C314" s="17">
        <v>70000</v>
      </c>
      <c r="D314" s="17">
        <v>35000</v>
      </c>
      <c r="E314" s="18">
        <f t="shared" si="5"/>
        <v>0.5</v>
      </c>
    </row>
    <row r="315" spans="1:5" ht="48" outlineLevel="7" x14ac:dyDescent="0.2">
      <c r="A315" s="15" t="s">
        <v>460</v>
      </c>
      <c r="B315" s="16" t="s">
        <v>461</v>
      </c>
      <c r="C315" s="17">
        <v>86000</v>
      </c>
      <c r="D315" s="17">
        <v>43000</v>
      </c>
      <c r="E315" s="18">
        <f t="shared" si="5"/>
        <v>0.5</v>
      </c>
    </row>
    <row r="316" spans="1:5" ht="36" outlineLevel="7" x14ac:dyDescent="0.2">
      <c r="A316" s="15" t="s">
        <v>462</v>
      </c>
      <c r="B316" s="16" t="s">
        <v>463</v>
      </c>
      <c r="C316" s="17">
        <v>197065</v>
      </c>
      <c r="D316" s="17">
        <v>0</v>
      </c>
      <c r="E316" s="19">
        <f t="shared" si="5"/>
        <v>0</v>
      </c>
    </row>
    <row r="317" spans="1:5" ht="24" x14ac:dyDescent="0.2">
      <c r="A317" s="40" t="s">
        <v>464</v>
      </c>
      <c r="B317" s="41" t="s">
        <v>465</v>
      </c>
      <c r="C317" s="42">
        <v>2074195.35</v>
      </c>
      <c r="D317" s="42">
        <v>1037097.68</v>
      </c>
      <c r="E317" s="43">
        <f t="shared" si="5"/>
        <v>0.5000000024105733</v>
      </c>
    </row>
    <row r="318" spans="1:5" x14ac:dyDescent="0.2">
      <c r="A318" s="27"/>
      <c r="B318" s="28" t="s">
        <v>589</v>
      </c>
      <c r="C318" s="29"/>
      <c r="D318" s="29"/>
      <c r="E318" s="31"/>
    </row>
    <row r="319" spans="1:5" x14ac:dyDescent="0.2">
      <c r="A319" s="32"/>
      <c r="B319" s="33" t="s">
        <v>590</v>
      </c>
      <c r="C319" s="34"/>
      <c r="D319" s="34"/>
      <c r="E319" s="36"/>
    </row>
    <row r="320" spans="1:5" x14ac:dyDescent="0.2">
      <c r="A320" s="32"/>
      <c r="B320" s="33" t="s">
        <v>591</v>
      </c>
      <c r="C320" s="34"/>
      <c r="D320" s="34"/>
      <c r="E320" s="36"/>
    </row>
    <row r="321" spans="1:5" x14ac:dyDescent="0.2">
      <c r="A321" s="27"/>
      <c r="B321" s="28" t="s">
        <v>592</v>
      </c>
      <c r="C321" s="29">
        <f>C317-C319-C320</f>
        <v>2074195.35</v>
      </c>
      <c r="D321" s="29">
        <f>D317-D319-D320</f>
        <v>1037097.68</v>
      </c>
      <c r="E321" s="38">
        <f>D321/C321</f>
        <v>0.5000000024105733</v>
      </c>
    </row>
    <row r="322" spans="1:5" ht="24" outlineLevel="1" x14ac:dyDescent="0.2">
      <c r="A322" s="11" t="s">
        <v>466</v>
      </c>
      <c r="B322" s="12" t="s">
        <v>467</v>
      </c>
      <c r="C322" s="13">
        <v>2074195.35</v>
      </c>
      <c r="D322" s="13">
        <v>1037097.68</v>
      </c>
      <c r="E322" s="14">
        <f t="shared" si="5"/>
        <v>0.5000000024105733</v>
      </c>
    </row>
    <row r="323" spans="1:5" ht="24" outlineLevel="7" x14ac:dyDescent="0.2">
      <c r="A323" s="15" t="s">
        <v>468</v>
      </c>
      <c r="B323" s="16" t="s">
        <v>11</v>
      </c>
      <c r="C323" s="17">
        <v>2074195.35</v>
      </c>
      <c r="D323" s="17">
        <v>1037097.68</v>
      </c>
      <c r="E323" s="21">
        <f t="shared" si="5"/>
        <v>0.5000000024105733</v>
      </c>
    </row>
    <row r="324" spans="1:5" ht="24" x14ac:dyDescent="0.2">
      <c r="A324" s="40" t="s">
        <v>469</v>
      </c>
      <c r="B324" s="41" t="s">
        <v>470</v>
      </c>
      <c r="C324" s="42">
        <v>393319342.35000002</v>
      </c>
      <c r="D324" s="42">
        <v>107386000.91</v>
      </c>
      <c r="E324" s="43">
        <f t="shared" si="5"/>
        <v>0.27302496812994581</v>
      </c>
    </row>
    <row r="325" spans="1:5" x14ac:dyDescent="0.2">
      <c r="A325" s="27"/>
      <c r="B325" s="28" t="s">
        <v>589</v>
      </c>
      <c r="C325" s="29"/>
      <c r="D325" s="29"/>
      <c r="E325" s="31"/>
    </row>
    <row r="326" spans="1:5" x14ac:dyDescent="0.2">
      <c r="A326" s="32"/>
      <c r="B326" s="33" t="s">
        <v>590</v>
      </c>
      <c r="C326" s="34"/>
      <c r="D326" s="34"/>
      <c r="E326" s="36"/>
    </row>
    <row r="327" spans="1:5" x14ac:dyDescent="0.2">
      <c r="A327" s="32"/>
      <c r="B327" s="33" t="s">
        <v>591</v>
      </c>
      <c r="C327" s="34">
        <v>292445294.14999998</v>
      </c>
      <c r="D327" s="34">
        <v>77187558.799999997</v>
      </c>
      <c r="E327" s="36">
        <f>D327/C327</f>
        <v>0.26393845394007004</v>
      </c>
    </row>
    <row r="328" spans="1:5" x14ac:dyDescent="0.2">
      <c r="A328" s="27"/>
      <c r="B328" s="28" t="s">
        <v>592</v>
      </c>
      <c r="C328" s="29">
        <f>C324-C326-C327</f>
        <v>100874048.20000005</v>
      </c>
      <c r="D328" s="29">
        <f>D324-D326-D327</f>
        <v>30198442.109999999</v>
      </c>
      <c r="E328" s="38">
        <f>D328/C328</f>
        <v>0.29936780221337428</v>
      </c>
    </row>
    <row r="329" spans="1:5" ht="24" outlineLevel="1" x14ac:dyDescent="0.2">
      <c r="A329" s="11" t="s">
        <v>471</v>
      </c>
      <c r="B329" s="12" t="s">
        <v>472</v>
      </c>
      <c r="C329" s="13">
        <v>369931348.72000003</v>
      </c>
      <c r="D329" s="13">
        <v>97852076.25</v>
      </c>
      <c r="E329" s="14">
        <f t="shared" si="5"/>
        <v>0.26451414995938599</v>
      </c>
    </row>
    <row r="330" spans="1:5" ht="36" outlineLevel="7" x14ac:dyDescent="0.2">
      <c r="A330" s="15" t="s">
        <v>473</v>
      </c>
      <c r="B330" s="16" t="s">
        <v>474</v>
      </c>
      <c r="C330" s="17">
        <v>378342.84</v>
      </c>
      <c r="D330" s="17">
        <v>0</v>
      </c>
      <c r="E330" s="20">
        <f t="shared" si="5"/>
        <v>0</v>
      </c>
    </row>
    <row r="331" spans="1:5" ht="24" outlineLevel="7" x14ac:dyDescent="0.2">
      <c r="A331" s="15" t="s">
        <v>475</v>
      </c>
      <c r="B331" s="16" t="s">
        <v>476</v>
      </c>
      <c r="C331" s="17">
        <v>353921.12</v>
      </c>
      <c r="D331" s="17">
        <v>0</v>
      </c>
      <c r="E331" s="18">
        <f t="shared" si="5"/>
        <v>0</v>
      </c>
    </row>
    <row r="332" spans="1:5" ht="24" outlineLevel="7" x14ac:dyDescent="0.2">
      <c r="A332" s="15" t="s">
        <v>477</v>
      </c>
      <c r="B332" s="16" t="s">
        <v>478</v>
      </c>
      <c r="C332" s="17">
        <v>48090</v>
      </c>
      <c r="D332" s="17">
        <v>0</v>
      </c>
      <c r="E332" s="18">
        <f t="shared" si="5"/>
        <v>0</v>
      </c>
    </row>
    <row r="333" spans="1:5" ht="36" outlineLevel="7" x14ac:dyDescent="0.2">
      <c r="A333" s="15" t="s">
        <v>479</v>
      </c>
      <c r="B333" s="16" t="s">
        <v>480</v>
      </c>
      <c r="C333" s="17">
        <v>40000</v>
      </c>
      <c r="D333" s="17">
        <v>0</v>
      </c>
      <c r="E333" s="18">
        <f t="shared" si="5"/>
        <v>0</v>
      </c>
    </row>
    <row r="334" spans="1:5" ht="36" outlineLevel="7" x14ac:dyDescent="0.2">
      <c r="A334" s="15" t="s">
        <v>481</v>
      </c>
      <c r="B334" s="16" t="s">
        <v>482</v>
      </c>
      <c r="C334" s="17">
        <v>2340581.44</v>
      </c>
      <c r="D334" s="17">
        <v>30000</v>
      </c>
      <c r="E334" s="18">
        <f t="shared" si="5"/>
        <v>1.2817327988382237E-2</v>
      </c>
    </row>
    <row r="335" spans="1:5" ht="24" outlineLevel="7" x14ac:dyDescent="0.2">
      <c r="A335" s="15" t="s">
        <v>483</v>
      </c>
      <c r="B335" s="16" t="s">
        <v>484</v>
      </c>
      <c r="C335" s="17">
        <v>70000</v>
      </c>
      <c r="D335" s="17">
        <v>0</v>
      </c>
      <c r="E335" s="18">
        <f t="shared" si="5"/>
        <v>0</v>
      </c>
    </row>
    <row r="336" spans="1:5" ht="24" outlineLevel="7" x14ac:dyDescent="0.2">
      <c r="A336" s="15" t="s">
        <v>485</v>
      </c>
      <c r="B336" s="16" t="s">
        <v>486</v>
      </c>
      <c r="C336" s="17">
        <v>1230000</v>
      </c>
      <c r="D336" s="17">
        <v>720000</v>
      </c>
      <c r="E336" s="18">
        <f t="shared" si="5"/>
        <v>0.58536585365853655</v>
      </c>
    </row>
    <row r="337" spans="1:5" ht="24" outlineLevel="7" x14ac:dyDescent="0.2">
      <c r="A337" s="15" t="s">
        <v>487</v>
      </c>
      <c r="B337" s="16" t="s">
        <v>488</v>
      </c>
      <c r="C337" s="17">
        <v>4825271.12</v>
      </c>
      <c r="D337" s="17">
        <v>60000</v>
      </c>
      <c r="E337" s="18">
        <f t="shared" si="5"/>
        <v>1.2434534455755099E-2</v>
      </c>
    </row>
    <row r="338" spans="1:5" ht="48" outlineLevel="7" x14ac:dyDescent="0.2">
      <c r="A338" s="15" t="s">
        <v>489</v>
      </c>
      <c r="B338" s="16" t="s">
        <v>490</v>
      </c>
      <c r="C338" s="17">
        <v>71429000</v>
      </c>
      <c r="D338" s="17">
        <v>6991993.2000000002</v>
      </c>
      <c r="E338" s="18">
        <f t="shared" si="5"/>
        <v>9.7887317476095151E-2</v>
      </c>
    </row>
    <row r="339" spans="1:5" ht="60" outlineLevel="7" x14ac:dyDescent="0.2">
      <c r="A339" s="15" t="s">
        <v>491</v>
      </c>
      <c r="B339" s="16" t="s">
        <v>492</v>
      </c>
      <c r="C339" s="17">
        <v>264757111.11000001</v>
      </c>
      <c r="D339" s="17">
        <v>76343103.049999997</v>
      </c>
      <c r="E339" s="18">
        <f t="shared" si="5"/>
        <v>0.28835147328028266</v>
      </c>
    </row>
    <row r="340" spans="1:5" ht="48" outlineLevel="7" x14ac:dyDescent="0.2">
      <c r="A340" s="15" t="s">
        <v>493</v>
      </c>
      <c r="B340" s="16" t="s">
        <v>494</v>
      </c>
      <c r="C340" s="17">
        <v>24459031.09</v>
      </c>
      <c r="D340" s="17">
        <v>13706980</v>
      </c>
      <c r="E340" s="19">
        <f t="shared" si="5"/>
        <v>0.5604056820388138</v>
      </c>
    </row>
    <row r="341" spans="1:5" ht="24" outlineLevel="1" x14ac:dyDescent="0.2">
      <c r="A341" s="11" t="s">
        <v>495</v>
      </c>
      <c r="B341" s="12" t="s">
        <v>496</v>
      </c>
      <c r="C341" s="13">
        <v>23387993.629999999</v>
      </c>
      <c r="D341" s="13">
        <v>9533924.6600000001</v>
      </c>
      <c r="E341" s="14">
        <f t="shared" si="5"/>
        <v>0.40764183584224795</v>
      </c>
    </row>
    <row r="342" spans="1:5" outlineLevel="7" x14ac:dyDescent="0.2">
      <c r="A342" s="15" t="s">
        <v>497</v>
      </c>
      <c r="B342" s="16" t="s">
        <v>498</v>
      </c>
      <c r="C342" s="17">
        <v>6677970.7400000002</v>
      </c>
      <c r="D342" s="17">
        <v>5142135.6399999997</v>
      </c>
      <c r="E342" s="20">
        <f t="shared" si="5"/>
        <v>0.77001470060349497</v>
      </c>
    </row>
    <row r="343" spans="1:5" ht="24" outlineLevel="7" x14ac:dyDescent="0.2">
      <c r="A343" s="15" t="s">
        <v>499</v>
      </c>
      <c r="B343" s="16" t="s">
        <v>500</v>
      </c>
      <c r="C343" s="17">
        <v>2000000</v>
      </c>
      <c r="D343" s="17">
        <v>0</v>
      </c>
      <c r="E343" s="18">
        <f t="shared" si="5"/>
        <v>0</v>
      </c>
    </row>
    <row r="344" spans="1:5" outlineLevel="7" x14ac:dyDescent="0.2">
      <c r="A344" s="15" t="s">
        <v>501</v>
      </c>
      <c r="B344" s="16" t="s">
        <v>502</v>
      </c>
      <c r="C344" s="17">
        <v>60000</v>
      </c>
      <c r="D344" s="17">
        <v>0</v>
      </c>
      <c r="E344" s="18">
        <f t="shared" ref="E344:E409" si="6">D344/C344</f>
        <v>0</v>
      </c>
    </row>
    <row r="345" spans="1:5" ht="24" outlineLevel="7" x14ac:dyDescent="0.2">
      <c r="A345" s="15" t="s">
        <v>503</v>
      </c>
      <c r="B345" s="16" t="s">
        <v>504</v>
      </c>
      <c r="C345" s="17">
        <v>361000</v>
      </c>
      <c r="D345" s="17">
        <v>105000</v>
      </c>
      <c r="E345" s="18">
        <f t="shared" si="6"/>
        <v>0.29085872576177285</v>
      </c>
    </row>
    <row r="346" spans="1:5" ht="24" outlineLevel="7" x14ac:dyDescent="0.2">
      <c r="A346" s="15" t="s">
        <v>505</v>
      </c>
      <c r="B346" s="16" t="s">
        <v>506</v>
      </c>
      <c r="C346" s="17">
        <v>6220018.8899999997</v>
      </c>
      <c r="D346" s="17">
        <v>614580.9</v>
      </c>
      <c r="E346" s="18">
        <f t="shared" si="6"/>
        <v>9.8806918575129937E-2</v>
      </c>
    </row>
    <row r="347" spans="1:5" ht="24" outlineLevel="7" x14ac:dyDescent="0.2">
      <c r="A347" s="15" t="s">
        <v>507</v>
      </c>
      <c r="B347" s="16" t="s">
        <v>508</v>
      </c>
      <c r="C347" s="17">
        <v>7969004</v>
      </c>
      <c r="D347" s="17">
        <v>3672208.12</v>
      </c>
      <c r="E347" s="18">
        <f t="shared" si="6"/>
        <v>0.46081142888120025</v>
      </c>
    </row>
    <row r="348" spans="1:5" ht="24" outlineLevel="7" x14ac:dyDescent="0.2">
      <c r="A348" s="15" t="s">
        <v>509</v>
      </c>
      <c r="B348" s="16" t="s">
        <v>510</v>
      </c>
      <c r="C348" s="17">
        <v>100000</v>
      </c>
      <c r="D348" s="17">
        <v>0</v>
      </c>
      <c r="E348" s="18">
        <f t="shared" si="6"/>
        <v>0</v>
      </c>
    </row>
    <row r="349" spans="1:5" ht="48" x14ac:dyDescent="0.2">
      <c r="A349" s="40" t="s">
        <v>511</v>
      </c>
      <c r="B349" s="41" t="s">
        <v>512</v>
      </c>
      <c r="C349" s="42">
        <v>11516134.560000001</v>
      </c>
      <c r="D349" s="42">
        <v>3481675</v>
      </c>
      <c r="E349" s="43">
        <f t="shared" si="6"/>
        <v>0.30233017701036657</v>
      </c>
    </row>
    <row r="350" spans="1:5" x14ac:dyDescent="0.2">
      <c r="A350" s="27"/>
      <c r="B350" s="28" t="s">
        <v>589</v>
      </c>
      <c r="C350" s="29"/>
      <c r="D350" s="29"/>
      <c r="E350" s="31"/>
    </row>
    <row r="351" spans="1:5" x14ac:dyDescent="0.2">
      <c r="A351" s="32"/>
      <c r="B351" s="33" t="s">
        <v>590</v>
      </c>
      <c r="C351" s="34"/>
      <c r="D351" s="34"/>
      <c r="E351" s="36"/>
    </row>
    <row r="352" spans="1:5" x14ac:dyDescent="0.2">
      <c r="A352" s="32"/>
      <c r="B352" s="33" t="s">
        <v>591</v>
      </c>
      <c r="C352" s="34">
        <v>2406600</v>
      </c>
      <c r="D352" s="34">
        <v>0</v>
      </c>
      <c r="E352" s="36">
        <f>D352/C352</f>
        <v>0</v>
      </c>
    </row>
    <row r="353" spans="1:5" x14ac:dyDescent="0.2">
      <c r="A353" s="27"/>
      <c r="B353" s="28" t="s">
        <v>592</v>
      </c>
      <c r="C353" s="29">
        <f>C349-C351-C352</f>
        <v>9109534.5600000005</v>
      </c>
      <c r="D353" s="29">
        <f>D349-D351-D352</f>
        <v>3481675</v>
      </c>
      <c r="E353" s="38">
        <f>D353/C353</f>
        <v>0.38220119557897586</v>
      </c>
    </row>
    <row r="354" spans="1:5" ht="24" outlineLevel="1" x14ac:dyDescent="0.2">
      <c r="A354" s="11" t="s">
        <v>513</v>
      </c>
      <c r="B354" s="12" t="s">
        <v>514</v>
      </c>
      <c r="C354" s="13">
        <v>9522259.5600000005</v>
      </c>
      <c r="D354" s="13">
        <v>1487800</v>
      </c>
      <c r="E354" s="14">
        <f t="shared" si="6"/>
        <v>0.15624442818695858</v>
      </c>
    </row>
    <row r="355" spans="1:5" outlineLevel="7" x14ac:dyDescent="0.2">
      <c r="A355" s="15" t="s">
        <v>515</v>
      </c>
      <c r="B355" s="16" t="s">
        <v>516</v>
      </c>
      <c r="C355" s="17">
        <v>755493.46</v>
      </c>
      <c r="D355" s="17">
        <v>34000</v>
      </c>
      <c r="E355" s="20">
        <f t="shared" si="6"/>
        <v>4.5003698642209294E-2</v>
      </c>
    </row>
    <row r="356" spans="1:5" outlineLevel="7" x14ac:dyDescent="0.2">
      <c r="A356" s="15" t="s">
        <v>517</v>
      </c>
      <c r="B356" s="16" t="s">
        <v>518</v>
      </c>
      <c r="C356" s="17">
        <v>1513945</v>
      </c>
      <c r="D356" s="17">
        <v>0</v>
      </c>
      <c r="E356" s="18">
        <f t="shared" si="6"/>
        <v>0</v>
      </c>
    </row>
    <row r="357" spans="1:5" ht="24" outlineLevel="7" x14ac:dyDescent="0.2">
      <c r="A357" s="15" t="s">
        <v>519</v>
      </c>
      <c r="B357" s="16" t="s">
        <v>520</v>
      </c>
      <c r="C357" s="17">
        <v>550000</v>
      </c>
      <c r="D357" s="17">
        <v>0</v>
      </c>
      <c r="E357" s="18">
        <f t="shared" si="6"/>
        <v>0</v>
      </c>
    </row>
    <row r="358" spans="1:5" ht="24" outlineLevel="7" x14ac:dyDescent="0.2">
      <c r="A358" s="15" t="s">
        <v>521</v>
      </c>
      <c r="B358" s="16" t="s">
        <v>522</v>
      </c>
      <c r="C358" s="17">
        <v>4028200</v>
      </c>
      <c r="D358" s="17">
        <v>1453800</v>
      </c>
      <c r="E358" s="18">
        <f t="shared" si="6"/>
        <v>0.36090561541134997</v>
      </c>
    </row>
    <row r="359" spans="1:5" outlineLevel="7" x14ac:dyDescent="0.2">
      <c r="A359" s="15" t="s">
        <v>523</v>
      </c>
      <c r="B359" s="16" t="s">
        <v>524</v>
      </c>
      <c r="C359" s="17">
        <v>2674621.1</v>
      </c>
      <c r="D359" s="17">
        <v>0</v>
      </c>
      <c r="E359" s="19">
        <f t="shared" si="6"/>
        <v>0</v>
      </c>
    </row>
    <row r="360" spans="1:5" ht="36" outlineLevel="1" x14ac:dyDescent="0.2">
      <c r="A360" s="11" t="s">
        <v>525</v>
      </c>
      <c r="B360" s="12" t="s">
        <v>526</v>
      </c>
      <c r="C360" s="13">
        <v>1993875</v>
      </c>
      <c r="D360" s="13">
        <v>1993875</v>
      </c>
      <c r="E360" s="14">
        <f t="shared" si="6"/>
        <v>1</v>
      </c>
    </row>
    <row r="361" spans="1:5" ht="24" outlineLevel="7" x14ac:dyDescent="0.2">
      <c r="A361" s="15" t="s">
        <v>527</v>
      </c>
      <c r="B361" s="16" t="s">
        <v>528</v>
      </c>
      <c r="C361" s="17">
        <v>1993875</v>
      </c>
      <c r="D361" s="17">
        <v>1993875</v>
      </c>
      <c r="E361" s="21">
        <f t="shared" si="6"/>
        <v>1</v>
      </c>
    </row>
    <row r="362" spans="1:5" ht="24" x14ac:dyDescent="0.2">
      <c r="A362" s="40" t="s">
        <v>529</v>
      </c>
      <c r="B362" s="41" t="s">
        <v>530</v>
      </c>
      <c r="C362" s="42">
        <v>6648000</v>
      </c>
      <c r="D362" s="42">
        <v>1294715.3999999999</v>
      </c>
      <c r="E362" s="43">
        <f t="shared" si="6"/>
        <v>0.19475261732851984</v>
      </c>
    </row>
    <row r="363" spans="1:5" ht="36" outlineLevel="1" x14ac:dyDescent="0.2">
      <c r="A363" s="40" t="s">
        <v>531</v>
      </c>
      <c r="B363" s="41" t="s">
        <v>532</v>
      </c>
      <c r="C363" s="42">
        <v>1418000</v>
      </c>
      <c r="D363" s="42">
        <v>400511.4</v>
      </c>
      <c r="E363" s="43">
        <f t="shared" si="6"/>
        <v>0.28244809590973202</v>
      </c>
    </row>
    <row r="364" spans="1:5" outlineLevel="1" x14ac:dyDescent="0.2">
      <c r="A364" s="27"/>
      <c r="B364" s="28" t="s">
        <v>589</v>
      </c>
      <c r="C364" s="29"/>
      <c r="D364" s="29"/>
      <c r="E364" s="31"/>
    </row>
    <row r="365" spans="1:5" outlineLevel="1" x14ac:dyDescent="0.2">
      <c r="A365" s="32"/>
      <c r="B365" s="33" t="s">
        <v>590</v>
      </c>
      <c r="C365" s="34"/>
      <c r="D365" s="34"/>
      <c r="E365" s="36"/>
    </row>
    <row r="366" spans="1:5" outlineLevel="1" x14ac:dyDescent="0.2">
      <c r="A366" s="32"/>
      <c r="B366" s="33" t="s">
        <v>591</v>
      </c>
      <c r="C366" s="34"/>
      <c r="D366" s="34"/>
      <c r="E366" s="36"/>
    </row>
    <row r="367" spans="1:5" outlineLevel="1" x14ac:dyDescent="0.2">
      <c r="A367" s="27"/>
      <c r="B367" s="28" t="s">
        <v>592</v>
      </c>
      <c r="C367" s="29">
        <f>C363-C365-C366</f>
        <v>1418000</v>
      </c>
      <c r="D367" s="29">
        <f>D363-D365-D366</f>
        <v>400511.4</v>
      </c>
      <c r="E367" s="38">
        <f>D367/C367</f>
        <v>0.28244809590973202</v>
      </c>
    </row>
    <row r="368" spans="1:5" ht="60" outlineLevel="2" x14ac:dyDescent="0.2">
      <c r="A368" s="11" t="s">
        <v>533</v>
      </c>
      <c r="B368" s="12" t="s">
        <v>534</v>
      </c>
      <c r="C368" s="13">
        <v>1418000</v>
      </c>
      <c r="D368" s="13">
        <v>400511.4</v>
      </c>
      <c r="E368" s="14">
        <f t="shared" si="6"/>
        <v>0.28244809590973202</v>
      </c>
    </row>
    <row r="369" spans="1:5" ht="24" outlineLevel="7" x14ac:dyDescent="0.2">
      <c r="A369" s="15" t="s">
        <v>535</v>
      </c>
      <c r="B369" s="16" t="s">
        <v>536</v>
      </c>
      <c r="C369" s="17">
        <v>1418000</v>
      </c>
      <c r="D369" s="17">
        <v>400511.4</v>
      </c>
      <c r="E369" s="21">
        <f t="shared" si="6"/>
        <v>0.28244809590973202</v>
      </c>
    </row>
    <row r="370" spans="1:5" ht="36" outlineLevel="1" x14ac:dyDescent="0.2">
      <c r="A370" s="40" t="s">
        <v>537</v>
      </c>
      <c r="B370" s="41" t="s">
        <v>538</v>
      </c>
      <c r="C370" s="42">
        <v>3930000</v>
      </c>
      <c r="D370" s="42">
        <v>894204</v>
      </c>
      <c r="E370" s="43">
        <f t="shared" si="6"/>
        <v>0.22753282442748091</v>
      </c>
    </row>
    <row r="371" spans="1:5" outlineLevel="1" x14ac:dyDescent="0.2">
      <c r="A371" s="27"/>
      <c r="B371" s="28" t="s">
        <v>589</v>
      </c>
      <c r="C371" s="29"/>
      <c r="D371" s="29"/>
      <c r="E371" s="31"/>
    </row>
    <row r="372" spans="1:5" outlineLevel="1" x14ac:dyDescent="0.2">
      <c r="A372" s="32"/>
      <c r="B372" s="33" t="s">
        <v>590</v>
      </c>
      <c r="C372" s="34"/>
      <c r="D372" s="34"/>
      <c r="E372" s="36"/>
    </row>
    <row r="373" spans="1:5" outlineLevel="1" x14ac:dyDescent="0.2">
      <c r="A373" s="32"/>
      <c r="B373" s="33" t="s">
        <v>591</v>
      </c>
      <c r="C373" s="34"/>
      <c r="D373" s="34"/>
      <c r="E373" s="36"/>
    </row>
    <row r="374" spans="1:5" outlineLevel="1" x14ac:dyDescent="0.2">
      <c r="A374" s="27"/>
      <c r="B374" s="28" t="s">
        <v>592</v>
      </c>
      <c r="C374" s="29">
        <f>C370-C372-C373</f>
        <v>3930000</v>
      </c>
      <c r="D374" s="29">
        <f>D370-D372-D373</f>
        <v>894204</v>
      </c>
      <c r="E374" s="38">
        <f>D374/C374</f>
        <v>0.22753282442748091</v>
      </c>
    </row>
    <row r="375" spans="1:5" ht="60" outlineLevel="2" x14ac:dyDescent="0.2">
      <c r="A375" s="11" t="s">
        <v>539</v>
      </c>
      <c r="B375" s="12" t="s">
        <v>540</v>
      </c>
      <c r="C375" s="13">
        <v>3930000</v>
      </c>
      <c r="D375" s="13">
        <v>894204</v>
      </c>
      <c r="E375" s="14">
        <f t="shared" si="6"/>
        <v>0.22753282442748091</v>
      </c>
    </row>
    <row r="376" spans="1:5" ht="48" outlineLevel="7" x14ac:dyDescent="0.2">
      <c r="A376" s="15" t="s">
        <v>541</v>
      </c>
      <c r="B376" s="16" t="s">
        <v>542</v>
      </c>
      <c r="C376" s="17">
        <v>1098000</v>
      </c>
      <c r="D376" s="17">
        <v>149034</v>
      </c>
      <c r="E376" s="20">
        <f t="shared" si="6"/>
        <v>0.13573224043715848</v>
      </c>
    </row>
    <row r="377" spans="1:5" ht="36" outlineLevel="7" x14ac:dyDescent="0.2">
      <c r="A377" s="15" t="s">
        <v>543</v>
      </c>
      <c r="B377" s="16" t="s">
        <v>544</v>
      </c>
      <c r="C377" s="17">
        <v>2832000</v>
      </c>
      <c r="D377" s="17">
        <v>745170</v>
      </c>
      <c r="E377" s="19">
        <f t="shared" si="6"/>
        <v>0.263125</v>
      </c>
    </row>
    <row r="378" spans="1:5" ht="24" outlineLevel="1" x14ac:dyDescent="0.2">
      <c r="A378" s="40" t="s">
        <v>545</v>
      </c>
      <c r="B378" s="41" t="s">
        <v>546</v>
      </c>
      <c r="C378" s="42">
        <v>1300000</v>
      </c>
      <c r="D378" s="42">
        <v>0</v>
      </c>
      <c r="E378" s="43">
        <f t="shared" si="6"/>
        <v>0</v>
      </c>
    </row>
    <row r="379" spans="1:5" outlineLevel="1" x14ac:dyDescent="0.2">
      <c r="A379" s="27"/>
      <c r="B379" s="28" t="s">
        <v>589</v>
      </c>
      <c r="C379" s="29"/>
      <c r="D379" s="29"/>
      <c r="E379" s="31"/>
    </row>
    <row r="380" spans="1:5" outlineLevel="1" x14ac:dyDescent="0.2">
      <c r="A380" s="32"/>
      <c r="B380" s="33" t="s">
        <v>590</v>
      </c>
      <c r="C380" s="34"/>
      <c r="D380" s="34"/>
      <c r="E380" s="36"/>
    </row>
    <row r="381" spans="1:5" outlineLevel="1" x14ac:dyDescent="0.2">
      <c r="A381" s="32"/>
      <c r="B381" s="33" t="s">
        <v>591</v>
      </c>
      <c r="C381" s="34"/>
      <c r="D381" s="34"/>
      <c r="E381" s="36"/>
    </row>
    <row r="382" spans="1:5" outlineLevel="1" x14ac:dyDescent="0.2">
      <c r="A382" s="27"/>
      <c r="B382" s="28" t="s">
        <v>592</v>
      </c>
      <c r="C382" s="29">
        <f>C378-C380-C381</f>
        <v>1300000</v>
      </c>
      <c r="D382" s="29">
        <f>D378-D380-D381</f>
        <v>0</v>
      </c>
      <c r="E382" s="38">
        <f>D382/C382</f>
        <v>0</v>
      </c>
    </row>
    <row r="383" spans="1:5" ht="36" outlineLevel="2" x14ac:dyDescent="0.2">
      <c r="A383" s="11" t="s">
        <v>547</v>
      </c>
      <c r="B383" s="12" t="s">
        <v>548</v>
      </c>
      <c r="C383" s="13">
        <v>1300000</v>
      </c>
      <c r="D383" s="13">
        <v>0</v>
      </c>
      <c r="E383" s="14">
        <f t="shared" si="6"/>
        <v>0</v>
      </c>
    </row>
    <row r="384" spans="1:5" ht="24" outlineLevel="7" x14ac:dyDescent="0.2">
      <c r="A384" s="15" t="s">
        <v>549</v>
      </c>
      <c r="B384" s="16" t="s">
        <v>550</v>
      </c>
      <c r="C384" s="17">
        <v>1300000</v>
      </c>
      <c r="D384" s="17">
        <v>0</v>
      </c>
      <c r="E384" s="21">
        <f t="shared" si="6"/>
        <v>0</v>
      </c>
    </row>
    <row r="385" spans="1:5" ht="36" x14ac:dyDescent="0.2">
      <c r="A385" s="40" t="s">
        <v>551</v>
      </c>
      <c r="B385" s="41" t="s">
        <v>552</v>
      </c>
      <c r="C385" s="42">
        <v>131884500</v>
      </c>
      <c r="D385" s="42">
        <v>77747420.010000005</v>
      </c>
      <c r="E385" s="43">
        <f t="shared" si="6"/>
        <v>0.58951142863642059</v>
      </c>
    </row>
    <row r="386" spans="1:5" x14ac:dyDescent="0.2">
      <c r="A386" s="27"/>
      <c r="B386" s="28" t="s">
        <v>589</v>
      </c>
      <c r="C386" s="29"/>
      <c r="D386" s="29"/>
      <c r="E386" s="31"/>
    </row>
    <row r="387" spans="1:5" x14ac:dyDescent="0.2">
      <c r="A387" s="32"/>
      <c r="B387" s="33" t="s">
        <v>590</v>
      </c>
      <c r="C387" s="34"/>
      <c r="D387" s="34"/>
      <c r="E387" s="36"/>
    </row>
    <row r="388" spans="1:5" x14ac:dyDescent="0.2">
      <c r="A388" s="32"/>
      <c r="B388" s="33" t="s">
        <v>591</v>
      </c>
      <c r="C388" s="34">
        <f>C393</f>
        <v>116364700</v>
      </c>
      <c r="D388" s="34">
        <f>D393</f>
        <v>69818820</v>
      </c>
      <c r="E388" s="36">
        <f t="shared" ref="E388:E389" si="7">D388/C388</f>
        <v>0.6</v>
      </c>
    </row>
    <row r="389" spans="1:5" x14ac:dyDescent="0.2">
      <c r="A389" s="27"/>
      <c r="B389" s="28" t="s">
        <v>592</v>
      </c>
      <c r="C389" s="29">
        <f>C385-C387-C388</f>
        <v>15519800</v>
      </c>
      <c r="D389" s="29">
        <f>D385-D387-D388</f>
        <v>7928600.0100000054</v>
      </c>
      <c r="E389" s="38">
        <f t="shared" si="7"/>
        <v>0.51086998608229517</v>
      </c>
    </row>
    <row r="390" spans="1:5" ht="24" outlineLevel="1" x14ac:dyDescent="0.2">
      <c r="A390" s="11" t="s">
        <v>553</v>
      </c>
      <c r="B390" s="12" t="s">
        <v>554</v>
      </c>
      <c r="C390" s="13">
        <v>15119800</v>
      </c>
      <c r="D390" s="13">
        <v>7916100</v>
      </c>
      <c r="E390" s="14">
        <f t="shared" si="6"/>
        <v>0.5235585126787391</v>
      </c>
    </row>
    <row r="391" spans="1:5" ht="24" outlineLevel="7" x14ac:dyDescent="0.2">
      <c r="A391" s="15" t="s">
        <v>555</v>
      </c>
      <c r="B391" s="16" t="s">
        <v>556</v>
      </c>
      <c r="C391" s="17">
        <v>15119800</v>
      </c>
      <c r="D391" s="17">
        <v>7916100</v>
      </c>
      <c r="E391" s="21">
        <f t="shared" si="6"/>
        <v>0.5235585126787391</v>
      </c>
    </row>
    <row r="392" spans="1:5" ht="24" outlineLevel="1" x14ac:dyDescent="0.2">
      <c r="A392" s="11" t="s">
        <v>557</v>
      </c>
      <c r="B392" s="12" t="s">
        <v>558</v>
      </c>
      <c r="C392" s="13">
        <v>116364700</v>
      </c>
      <c r="D392" s="13">
        <v>69818820</v>
      </c>
      <c r="E392" s="14">
        <f t="shared" si="6"/>
        <v>0.6</v>
      </c>
    </row>
    <row r="393" spans="1:5" ht="48" outlineLevel="7" x14ac:dyDescent="0.2">
      <c r="A393" s="15" t="s">
        <v>559</v>
      </c>
      <c r="B393" s="16" t="s">
        <v>560</v>
      </c>
      <c r="C393" s="17">
        <v>116364700</v>
      </c>
      <c r="D393" s="17">
        <v>69818820</v>
      </c>
      <c r="E393" s="21">
        <f t="shared" si="6"/>
        <v>0.6</v>
      </c>
    </row>
    <row r="394" spans="1:5" outlineLevel="1" x14ac:dyDescent="0.2">
      <c r="A394" s="11" t="s">
        <v>561</v>
      </c>
      <c r="B394" s="12" t="s">
        <v>562</v>
      </c>
      <c r="C394" s="13">
        <v>400000</v>
      </c>
      <c r="D394" s="13">
        <v>12500.01</v>
      </c>
      <c r="E394" s="14">
        <f t="shared" si="6"/>
        <v>3.1250025000000001E-2</v>
      </c>
    </row>
    <row r="395" spans="1:5" outlineLevel="7" x14ac:dyDescent="0.2">
      <c r="A395" s="15" t="s">
        <v>563</v>
      </c>
      <c r="B395" s="16" t="s">
        <v>564</v>
      </c>
      <c r="C395" s="17">
        <v>400000</v>
      </c>
      <c r="D395" s="17">
        <v>12500.01</v>
      </c>
      <c r="E395" s="21">
        <f t="shared" si="6"/>
        <v>3.1250025000000001E-2</v>
      </c>
    </row>
    <row r="396" spans="1:5" ht="48" x14ac:dyDescent="0.2">
      <c r="A396" s="40" t="s">
        <v>565</v>
      </c>
      <c r="B396" s="41" t="s">
        <v>566</v>
      </c>
      <c r="C396" s="42">
        <v>1888830</v>
      </c>
      <c r="D396" s="42">
        <v>390070.16</v>
      </c>
      <c r="E396" s="43">
        <f t="shared" si="6"/>
        <v>0.20651417014765752</v>
      </c>
    </row>
    <row r="397" spans="1:5" x14ac:dyDescent="0.2">
      <c r="A397" s="27"/>
      <c r="B397" s="28" t="s">
        <v>589</v>
      </c>
      <c r="C397" s="29"/>
      <c r="D397" s="29"/>
      <c r="E397" s="39"/>
    </row>
    <row r="398" spans="1:5" x14ac:dyDescent="0.2">
      <c r="A398" s="32"/>
      <c r="B398" s="33" t="s">
        <v>590</v>
      </c>
      <c r="C398" s="34"/>
      <c r="D398" s="34"/>
      <c r="E398" s="36"/>
    </row>
    <row r="399" spans="1:5" x14ac:dyDescent="0.2">
      <c r="A399" s="32"/>
      <c r="B399" s="33" t="s">
        <v>591</v>
      </c>
      <c r="C399" s="34"/>
      <c r="D399" s="34"/>
      <c r="E399" s="36"/>
    </row>
    <row r="400" spans="1:5" x14ac:dyDescent="0.2">
      <c r="A400" s="27"/>
      <c r="B400" s="28" t="s">
        <v>592</v>
      </c>
      <c r="C400" s="29">
        <f>C396-C398-C399</f>
        <v>1888830</v>
      </c>
      <c r="D400" s="29">
        <f>D396-D398-D399</f>
        <v>390070.16</v>
      </c>
      <c r="E400" s="37">
        <f>D400/C400</f>
        <v>0.20651417014765752</v>
      </c>
    </row>
    <row r="401" spans="1:5" ht="36" outlineLevel="1" x14ac:dyDescent="0.2">
      <c r="A401" s="11" t="s">
        <v>567</v>
      </c>
      <c r="B401" s="12" t="s">
        <v>568</v>
      </c>
      <c r="C401" s="13">
        <v>403850</v>
      </c>
      <c r="D401" s="13">
        <v>214520.16</v>
      </c>
      <c r="E401" s="14">
        <f t="shared" si="6"/>
        <v>0.53118771821220756</v>
      </c>
    </row>
    <row r="402" spans="1:5" ht="24" outlineLevel="7" x14ac:dyDescent="0.2">
      <c r="A402" s="15" t="s">
        <v>569</v>
      </c>
      <c r="B402" s="16" t="s">
        <v>570</v>
      </c>
      <c r="C402" s="17">
        <v>403850</v>
      </c>
      <c r="D402" s="17">
        <v>214520.16</v>
      </c>
      <c r="E402" s="21">
        <f t="shared" si="6"/>
        <v>0.53118771821220756</v>
      </c>
    </row>
    <row r="403" spans="1:5" ht="24" outlineLevel="1" x14ac:dyDescent="0.2">
      <c r="A403" s="11" t="s">
        <v>571</v>
      </c>
      <c r="B403" s="12" t="s">
        <v>572</v>
      </c>
      <c r="C403" s="13">
        <v>550000</v>
      </c>
      <c r="D403" s="13">
        <v>0</v>
      </c>
      <c r="E403" s="14">
        <f t="shared" si="6"/>
        <v>0</v>
      </c>
    </row>
    <row r="404" spans="1:5" ht="48" outlineLevel="7" x14ac:dyDescent="0.2">
      <c r="A404" s="15" t="s">
        <v>573</v>
      </c>
      <c r="B404" s="16" t="s">
        <v>574</v>
      </c>
      <c r="C404" s="17">
        <v>550000</v>
      </c>
      <c r="D404" s="17">
        <v>0</v>
      </c>
      <c r="E404" s="21">
        <f t="shared" si="6"/>
        <v>0</v>
      </c>
    </row>
    <row r="405" spans="1:5" ht="24" outlineLevel="1" x14ac:dyDescent="0.2">
      <c r="A405" s="11" t="s">
        <v>575</v>
      </c>
      <c r="B405" s="12" t="s">
        <v>576</v>
      </c>
      <c r="C405" s="13">
        <v>5100</v>
      </c>
      <c r="D405" s="13">
        <v>2550</v>
      </c>
      <c r="E405" s="14">
        <f t="shared" si="6"/>
        <v>0.5</v>
      </c>
    </row>
    <row r="406" spans="1:5" outlineLevel="7" x14ac:dyDescent="0.2">
      <c r="A406" s="15" t="s">
        <v>577</v>
      </c>
      <c r="B406" s="16" t="s">
        <v>578</v>
      </c>
      <c r="C406" s="17">
        <v>5100</v>
      </c>
      <c r="D406" s="17">
        <v>2550</v>
      </c>
      <c r="E406" s="21">
        <f t="shared" si="6"/>
        <v>0.5</v>
      </c>
    </row>
    <row r="407" spans="1:5" ht="36" outlineLevel="1" x14ac:dyDescent="0.2">
      <c r="A407" s="11" t="s">
        <v>579</v>
      </c>
      <c r="B407" s="12" t="s">
        <v>580</v>
      </c>
      <c r="C407" s="13">
        <v>929880</v>
      </c>
      <c r="D407" s="13">
        <v>173000</v>
      </c>
      <c r="E407" s="14">
        <f t="shared" si="6"/>
        <v>0.18604551124876328</v>
      </c>
    </row>
    <row r="408" spans="1:5" ht="24" outlineLevel="7" x14ac:dyDescent="0.2">
      <c r="A408" s="15" t="s">
        <v>581</v>
      </c>
      <c r="B408" s="16" t="s">
        <v>582</v>
      </c>
      <c r="C408" s="17">
        <v>929880</v>
      </c>
      <c r="D408" s="17">
        <v>173000</v>
      </c>
      <c r="E408" s="20">
        <f t="shared" si="6"/>
        <v>0.18604551124876328</v>
      </c>
    </row>
    <row r="409" spans="1:5" x14ac:dyDescent="0.2">
      <c r="A409" s="45" t="s">
        <v>1</v>
      </c>
      <c r="B409" s="46"/>
      <c r="C409" s="47">
        <v>2941069764.1300001</v>
      </c>
      <c r="D409" s="47">
        <v>1436357903.1300001</v>
      </c>
      <c r="E409" s="48">
        <f t="shared" si="6"/>
        <v>0.48837940556465859</v>
      </c>
    </row>
  </sheetData>
  <mergeCells count="3">
    <mergeCell ref="A1:F1"/>
    <mergeCell ref="A2:E2"/>
    <mergeCell ref="A3:E3"/>
  </mergeCells>
  <pageMargins left="0.55118110236220474" right="0.15748031496062992" top="0.59055118110236227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rep:2.51.0.48</dc:description>
  <cp:lastModifiedBy>shepelevich_ga</cp:lastModifiedBy>
  <cp:lastPrinted>2020-08-06T09:49:50Z</cp:lastPrinted>
  <dcterms:created xsi:type="dcterms:W3CDTF">2020-07-06T09:33:13Z</dcterms:created>
  <dcterms:modified xsi:type="dcterms:W3CDTF">2020-08-12T11:57:12Z</dcterms:modified>
</cp:coreProperties>
</file>